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415" windowHeight="5100" tabRatio="437" activeTab="0"/>
  </bookViews>
  <sheets>
    <sheet name="Pro Forma Financial Statements" sheetId="1" r:id="rId1"/>
  </sheets>
  <definedNames>
    <definedName name="_xlnm.Print_Area" localSheetId="0">'Pro Forma Financial Statements'!$A$2:$R$121</definedName>
  </definedNames>
  <calcPr fullCalcOnLoad="1"/>
</workbook>
</file>

<file path=xl/comments1.xml><?xml version="1.0" encoding="utf-8"?>
<comments xmlns="http://schemas.openxmlformats.org/spreadsheetml/2006/main">
  <authors>
    <author>Alan Ayers</author>
  </authors>
  <commentList>
    <comment ref="A11" authorId="0">
      <text>
        <r>
          <rPr>
            <b/>
            <sz val="9"/>
            <rFont val="Tahoma"/>
            <family val="0"/>
          </rPr>
          <t xml:space="preserve">Average Billed Charge Per Patient: Based on payer mix and CPT code distribution. Typically a percentage of Medicare.  </t>
        </r>
      </text>
    </comment>
    <comment ref="A14" authorId="0">
      <text>
        <r>
          <rPr>
            <b/>
            <sz val="9"/>
            <rFont val="Tahoma"/>
            <family val="2"/>
          </rPr>
          <t>Based on insurance contract percentage of billed charges, payer mix, and CPT code distribution. Typically between 35 and 50% of gross charges.</t>
        </r>
      </text>
    </comment>
    <comment ref="A15" authorId="0">
      <text>
        <r>
          <rPr>
            <b/>
            <sz val="9"/>
            <rFont val="Tahoma"/>
            <family val="2"/>
          </rPr>
          <t>Accounts receivable written off to collections or deemed uncollectible, as a percentage of billed charges.</t>
        </r>
      </text>
    </comment>
    <comment ref="A17" authorId="0">
      <text>
        <r>
          <rPr>
            <b/>
            <sz val="9"/>
            <rFont val="Tahoma"/>
            <family val="2"/>
          </rPr>
          <t>Revenue for medical services apart from core urgent care services.</t>
        </r>
      </text>
    </comment>
    <comment ref="A18" authorId="0">
      <text>
        <r>
          <rPr>
            <b/>
            <sz val="9"/>
            <rFont val="Tahoma"/>
            <family val="2"/>
          </rPr>
          <t>Revenue from sources apart from medical operations (such as rent received from a sub-tenant).</t>
        </r>
      </text>
    </comment>
    <comment ref="A72" authorId="0">
      <text>
        <r>
          <rPr>
            <b/>
            <sz val="9"/>
            <rFont val="Tahoma"/>
            <family val="2"/>
          </rPr>
          <t>Includes state and local taxes on personal property, inventories, sales, and other commerical activities.</t>
        </r>
      </text>
    </comment>
    <comment ref="A51" authorId="0">
      <text>
        <r>
          <rPr>
            <b/>
            <sz val="9"/>
            <rFont val="Tahoma"/>
            <family val="2"/>
          </rPr>
          <t>Includes property/casualty, directors and officers, and workers compensation.</t>
        </r>
      </text>
    </comment>
    <comment ref="A32" authorId="0">
      <text>
        <r>
          <rPr>
            <b/>
            <sz val="9"/>
            <rFont val="Tahoma"/>
            <family val="2"/>
          </rPr>
          <t>Includes fees paid to third party billing companies, commissions on collections, and costs associated with billing operation from billing manuals to billing software licensing to clearinghouse fees.  If to a third party biller, generally calculated as a percentage of collections.</t>
        </r>
      </text>
    </comment>
    <comment ref="A53" authorId="0">
      <text>
        <r>
          <rPr>
            <b/>
            <sz val="9"/>
            <rFont val="Tahoma"/>
            <family val="2"/>
          </rPr>
          <t>Includes fees paid to reference laboratories (not passed through to patients) as well as costs of in-house lab capabilities.</t>
        </r>
        <r>
          <rPr>
            <sz val="9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rFont val="Tahoma"/>
            <family val="2"/>
          </rPr>
          <t>Includes costs of overreads, inspections, licensing and other expenses of operating x-ray equip.</t>
        </r>
        <r>
          <rPr>
            <sz val="9"/>
            <rFont val="Tahoma"/>
            <family val="2"/>
          </rPr>
          <t xml:space="preserve">
</t>
        </r>
      </text>
    </comment>
    <comment ref="A3" authorId="0">
      <text>
        <r>
          <rPr>
            <b/>
            <sz val="9"/>
            <rFont val="Tahoma"/>
            <family val="2"/>
          </rPr>
          <t xml:space="preserve">Accrual Method of Accounting, Reconciled to Cash in Forecasted Statements of Cash Flows
</t>
        </r>
      </text>
    </comment>
    <comment ref="A82" authorId="0">
      <text>
        <r>
          <rPr>
            <b/>
            <sz val="9"/>
            <rFont val="Tahoma"/>
            <family val="2"/>
          </rPr>
          <t>Depednent on legal structure. Subchapter C Corporations pay taxes directly. Other structures pass income through to partners.  State and local income tax vary.</t>
        </r>
      </text>
    </comment>
    <comment ref="A97" authorId="0">
      <text>
        <r>
          <rPr>
            <b/>
            <sz val="9"/>
            <rFont val="Tahoma"/>
            <family val="2"/>
          </rPr>
          <t>Accounts receivable estimated at 133% of monthly revenue.</t>
        </r>
      </text>
    </comment>
    <comment ref="A99" authorId="0">
      <text>
        <r>
          <rPr>
            <b/>
            <sz val="9"/>
            <rFont val="Tahoma"/>
            <family val="2"/>
          </rPr>
          <t>Inventory estimated at 3% of monthly sales.</t>
        </r>
      </text>
    </comment>
    <comment ref="A100" authorId="0">
      <text>
        <r>
          <rPr>
            <b/>
            <sz val="9"/>
            <rFont val="Tahoma"/>
            <family val="2"/>
          </rPr>
          <t>Prepaids estimated at 300% of monthly insurance.</t>
        </r>
      </text>
    </comment>
    <comment ref="A101" authorId="0">
      <text>
        <r>
          <rPr>
            <b/>
            <sz val="9"/>
            <rFont val="Tahoma"/>
            <family val="2"/>
          </rPr>
          <t>Payables estimated at 35% of monthly revenue.</t>
        </r>
      </text>
    </comment>
    <comment ref="A102" authorId="0">
      <text>
        <r>
          <rPr>
            <b/>
            <sz val="9"/>
            <rFont val="Tahoma"/>
            <family val="2"/>
          </rPr>
          <t>Accrued expenses estimated at 32% of monthly revenue.</t>
        </r>
      </text>
    </comment>
    <comment ref="O22" authorId="0">
      <text>
        <r>
          <rPr>
            <b/>
            <sz val="9"/>
            <rFont val="Tahoma"/>
            <family val="0"/>
          </rPr>
          <t>Salary expense projected to increase at 5% per year.</t>
        </r>
      </text>
    </comment>
    <comment ref="O25" authorId="0">
      <text>
        <r>
          <rPr>
            <b/>
            <sz val="9"/>
            <rFont val="Tahoma"/>
            <family val="0"/>
          </rPr>
          <t>Employee benefits costs projected to increase at 9% per year.</t>
        </r>
      </text>
    </comment>
    <comment ref="O11" authorId="0">
      <text>
        <r>
          <rPr>
            <b/>
            <sz val="9"/>
            <rFont val="Tahoma"/>
            <family val="0"/>
          </rPr>
          <t xml:space="preserve">Projected to increase at 2% per year.
</t>
        </r>
      </text>
    </comment>
    <comment ref="P11" authorId="0">
      <text>
        <r>
          <rPr>
            <b/>
            <sz val="9"/>
            <rFont val="Tahoma"/>
            <family val="0"/>
          </rPr>
          <t xml:space="preserve">Projected to increase at 2% per year.
</t>
        </r>
      </text>
    </comment>
    <comment ref="Q11" authorId="0">
      <text>
        <r>
          <rPr>
            <b/>
            <sz val="9"/>
            <rFont val="Tahoma"/>
            <family val="0"/>
          </rPr>
          <t xml:space="preserve">Projected to increase at 2% per year.
</t>
        </r>
      </text>
    </comment>
    <comment ref="R11" authorId="0">
      <text>
        <r>
          <rPr>
            <b/>
            <sz val="9"/>
            <rFont val="Tahoma"/>
            <family val="0"/>
          </rPr>
          <t xml:space="preserve">Projected to increase at 2% per year.
</t>
        </r>
      </text>
    </comment>
    <comment ref="P22" authorId="0">
      <text>
        <r>
          <rPr>
            <b/>
            <sz val="9"/>
            <rFont val="Tahoma"/>
            <family val="0"/>
          </rPr>
          <t>Projected to increase at 5% per year.</t>
        </r>
      </text>
    </comment>
    <comment ref="Q22" authorId="0">
      <text>
        <r>
          <rPr>
            <b/>
            <sz val="9"/>
            <rFont val="Tahoma"/>
            <family val="0"/>
          </rPr>
          <t>Projected to increase at 5% per year.</t>
        </r>
      </text>
    </comment>
    <comment ref="R22" authorId="0">
      <text>
        <r>
          <rPr>
            <b/>
            <sz val="9"/>
            <rFont val="Tahoma"/>
            <family val="0"/>
          </rPr>
          <t>Projected to increase at 5% per year.</t>
        </r>
      </text>
    </comment>
    <comment ref="O68" authorId="0">
      <text>
        <r>
          <rPr>
            <b/>
            <sz val="9"/>
            <rFont val="Tahoma"/>
            <family val="0"/>
          </rPr>
          <t>Cost of supplies projected to increase at 5% per year in addition to increased volume.</t>
        </r>
      </text>
    </comment>
    <comment ref="O59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A21" authorId="0">
      <text>
        <r>
          <rPr>
            <b/>
            <sz val="9"/>
            <rFont val="Tahoma"/>
            <family val="0"/>
          </rPr>
          <t>Expenses should be driven off of volume. Base cost of expenses will increase due to inflation after year one. Inflation rates are shown in comments for respective categories and years.</t>
        </r>
      </text>
    </comment>
    <comment ref="O35" authorId="0">
      <text>
        <r>
          <rPr>
            <b/>
            <sz val="9"/>
            <rFont val="Tahoma"/>
            <family val="0"/>
          </rPr>
          <t>Rent expense projected to increase at 3% per year.</t>
        </r>
      </text>
    </comment>
    <comment ref="P35" authorId="0">
      <text>
        <r>
          <rPr>
            <b/>
            <sz val="9"/>
            <rFont val="Tahoma"/>
            <family val="0"/>
          </rPr>
          <t>Rent expense projected to increase at 3% per year.</t>
        </r>
      </text>
    </comment>
    <comment ref="Q35" authorId="0">
      <text>
        <r>
          <rPr>
            <b/>
            <sz val="9"/>
            <rFont val="Tahoma"/>
            <family val="0"/>
          </rPr>
          <t>Rent expense projected to increase at 3% per year.</t>
        </r>
      </text>
    </comment>
    <comment ref="R35" authorId="0">
      <text>
        <r>
          <rPr>
            <b/>
            <sz val="9"/>
            <rFont val="Tahoma"/>
            <family val="0"/>
          </rPr>
          <t>Rent expense projected to increase at 3% per year.</t>
        </r>
      </text>
    </comment>
    <comment ref="P59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Q59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R59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O60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P60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Q60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R60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O61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P61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Q61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R61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O62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P62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Q62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R62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O63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P63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Q63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R63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P68" authorId="0">
      <text>
        <r>
          <rPr>
            <b/>
            <sz val="9"/>
            <rFont val="Tahoma"/>
            <family val="0"/>
          </rPr>
          <t>Cost of supplies projected to increase at 5% per year in addition to increased volume.</t>
        </r>
      </text>
    </comment>
    <comment ref="Q68" authorId="0">
      <text>
        <r>
          <rPr>
            <b/>
            <sz val="9"/>
            <rFont val="Tahoma"/>
            <family val="0"/>
          </rPr>
          <t>Cost of supplies projected to increase at 5% per year in addition to increased volume.</t>
        </r>
      </text>
    </comment>
    <comment ref="R68" authorId="0">
      <text>
        <r>
          <rPr>
            <b/>
            <sz val="9"/>
            <rFont val="Tahoma"/>
            <family val="0"/>
          </rPr>
          <t>Cost of supplies projected to increase at 5% per year in addition to increased volume.</t>
        </r>
      </text>
    </comment>
    <comment ref="O69" authorId="0">
      <text>
        <r>
          <rPr>
            <b/>
            <sz val="9"/>
            <rFont val="Tahoma"/>
            <family val="0"/>
          </rPr>
          <t>Cost of supplies projected to increase at 5% per year in addition to increased volume.</t>
        </r>
      </text>
    </comment>
    <comment ref="P69" authorId="0">
      <text>
        <r>
          <rPr>
            <b/>
            <sz val="9"/>
            <rFont val="Tahoma"/>
            <family val="0"/>
          </rPr>
          <t>Cost of supplies projected to increase at 5% per year in addition to increased volume.</t>
        </r>
      </text>
    </comment>
    <comment ref="Q69" authorId="0">
      <text>
        <r>
          <rPr>
            <b/>
            <sz val="9"/>
            <rFont val="Tahoma"/>
            <family val="0"/>
          </rPr>
          <t>Cost of supplies projected to increase at 5% per year in addition to increased volume.</t>
        </r>
      </text>
    </comment>
    <comment ref="R69" authorId="0">
      <text>
        <r>
          <rPr>
            <b/>
            <sz val="9"/>
            <rFont val="Tahoma"/>
            <family val="0"/>
          </rPr>
          <t>Cost of supplies projected to increase at 5% per year in addition to increased volume.</t>
        </r>
      </text>
    </comment>
    <comment ref="O51" authorId="0">
      <text>
        <r>
          <rPr>
            <b/>
            <sz val="9"/>
            <rFont val="Tahoma"/>
            <family val="0"/>
          </rPr>
          <t>Projected to increase at 7% per year.</t>
        </r>
      </text>
    </comment>
    <comment ref="P51" authorId="0">
      <text>
        <r>
          <rPr>
            <b/>
            <sz val="9"/>
            <rFont val="Tahoma"/>
            <family val="0"/>
          </rPr>
          <t>Projected to increase at 7% per year.</t>
        </r>
      </text>
    </comment>
    <comment ref="Q51" authorId="0">
      <text>
        <r>
          <rPr>
            <b/>
            <sz val="9"/>
            <rFont val="Tahoma"/>
            <family val="0"/>
          </rPr>
          <t>Projected to increase at 7% per year.</t>
        </r>
      </text>
    </comment>
    <comment ref="R51" authorId="0">
      <text>
        <r>
          <rPr>
            <b/>
            <sz val="9"/>
            <rFont val="Tahoma"/>
            <family val="0"/>
          </rPr>
          <t>Projected to increase at 7% per year.</t>
        </r>
      </text>
    </comment>
    <comment ref="O52" authorId="0">
      <text>
        <r>
          <rPr>
            <b/>
            <sz val="9"/>
            <rFont val="Tahoma"/>
            <family val="0"/>
          </rPr>
          <t>Projected to increase at 7% per year.</t>
        </r>
      </text>
    </comment>
    <comment ref="P52" authorId="0">
      <text>
        <r>
          <rPr>
            <b/>
            <sz val="9"/>
            <rFont val="Tahoma"/>
            <family val="0"/>
          </rPr>
          <t>Projected to increase at 7% per year.</t>
        </r>
      </text>
    </comment>
    <comment ref="Q52" authorId="0">
      <text>
        <r>
          <rPr>
            <b/>
            <sz val="9"/>
            <rFont val="Tahoma"/>
            <family val="0"/>
          </rPr>
          <t>Projected to increase at 7% per year.</t>
        </r>
      </text>
    </comment>
    <comment ref="R52" authorId="0">
      <text>
        <r>
          <rPr>
            <b/>
            <sz val="9"/>
            <rFont val="Tahoma"/>
            <family val="0"/>
          </rPr>
          <t>Projected to increase at 7% per year.</t>
        </r>
      </text>
    </comment>
    <comment ref="O55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P55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Q55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R55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O37" authorId="0">
      <text>
        <r>
          <rPr>
            <b/>
            <sz val="9"/>
            <rFont val="Tahoma"/>
            <family val="0"/>
          </rPr>
          <t>Utilities expense projected to increase at 3% per year.</t>
        </r>
      </text>
    </comment>
    <comment ref="P37" authorId="0">
      <text>
        <r>
          <rPr>
            <b/>
            <sz val="9"/>
            <rFont val="Tahoma"/>
            <family val="0"/>
          </rPr>
          <t>Utilities expense projected to increase at 3% per year.</t>
        </r>
      </text>
    </comment>
    <comment ref="Q37" authorId="0">
      <text>
        <r>
          <rPr>
            <b/>
            <sz val="9"/>
            <rFont val="Tahoma"/>
            <family val="0"/>
          </rPr>
          <t>Utilities expense projected to increase at 3% per year.</t>
        </r>
      </text>
    </comment>
    <comment ref="R37" authorId="0">
      <text>
        <r>
          <rPr>
            <b/>
            <sz val="9"/>
            <rFont val="Tahoma"/>
            <family val="0"/>
          </rPr>
          <t>Utilities expense projected to increase at 3% per year.</t>
        </r>
      </text>
    </comment>
    <comment ref="P25" authorId="0">
      <text>
        <r>
          <rPr>
            <b/>
            <sz val="9"/>
            <rFont val="Tahoma"/>
            <family val="0"/>
          </rPr>
          <t>Employee benefits costs projected to increase at 9% per year.</t>
        </r>
      </text>
    </comment>
    <comment ref="Q25" authorId="0">
      <text>
        <r>
          <rPr>
            <b/>
            <sz val="9"/>
            <rFont val="Tahoma"/>
            <family val="0"/>
          </rPr>
          <t>Employee benefits costs projected to increase at 9% per year.</t>
        </r>
      </text>
    </comment>
    <comment ref="R25" authorId="0">
      <text>
        <r>
          <rPr>
            <b/>
            <sz val="9"/>
            <rFont val="Tahoma"/>
            <family val="0"/>
          </rPr>
          <t>Employee benefits costs projected to increase at 9% per year.</t>
        </r>
      </text>
    </comment>
    <comment ref="O30" authorId="0">
      <text>
        <r>
          <rPr>
            <b/>
            <sz val="9"/>
            <rFont val="Tahoma"/>
            <family val="0"/>
          </rPr>
          <t>Employee benefits costs projected to increase at 9% per year.</t>
        </r>
      </text>
    </comment>
    <comment ref="P30" authorId="0">
      <text>
        <r>
          <rPr>
            <b/>
            <sz val="9"/>
            <rFont val="Tahoma"/>
            <family val="0"/>
          </rPr>
          <t>Employee benefits costs projected to increase at 9% per year.</t>
        </r>
      </text>
    </comment>
    <comment ref="Q30" authorId="0">
      <text>
        <r>
          <rPr>
            <b/>
            <sz val="9"/>
            <rFont val="Tahoma"/>
            <family val="0"/>
          </rPr>
          <t>Employee benefits costs projected to increase at 9% per year.</t>
        </r>
      </text>
    </comment>
    <comment ref="R30" authorId="0">
      <text>
        <r>
          <rPr>
            <b/>
            <sz val="9"/>
            <rFont val="Tahoma"/>
            <family val="0"/>
          </rPr>
          <t>Employee benefits costs projected to increase at 9% per year.</t>
        </r>
      </text>
    </comment>
    <comment ref="O27" authorId="0">
      <text>
        <r>
          <rPr>
            <b/>
            <sz val="9"/>
            <rFont val="Tahoma"/>
            <family val="0"/>
          </rPr>
          <t>Salary expense projected to increase at 5% per year.</t>
        </r>
      </text>
    </comment>
    <comment ref="P27" authorId="0">
      <text>
        <r>
          <rPr>
            <b/>
            <sz val="9"/>
            <rFont val="Tahoma"/>
            <family val="0"/>
          </rPr>
          <t>Projected to increase at 5% per year.</t>
        </r>
      </text>
    </comment>
    <comment ref="Q27" authorId="0">
      <text>
        <r>
          <rPr>
            <b/>
            <sz val="9"/>
            <rFont val="Tahoma"/>
            <family val="0"/>
          </rPr>
          <t>Projected to increase at 5% per year.</t>
        </r>
      </text>
    </comment>
    <comment ref="R27" authorId="0">
      <text>
        <r>
          <rPr>
            <b/>
            <sz val="9"/>
            <rFont val="Tahoma"/>
            <family val="0"/>
          </rPr>
          <t>Projected to increase at 5% per year.</t>
        </r>
      </text>
    </comment>
    <comment ref="O32" authorId="0">
      <text>
        <r>
          <rPr>
            <b/>
            <sz val="9"/>
            <rFont val="Tahoma"/>
            <family val="0"/>
          </rPr>
          <t>Purchased services projected to increase at 4% per year.</t>
        </r>
      </text>
    </comment>
    <comment ref="P32" authorId="0">
      <text>
        <r>
          <rPr>
            <b/>
            <sz val="9"/>
            <rFont val="Tahoma"/>
            <family val="0"/>
          </rPr>
          <t>Purchased services projected to increase at 4% per year.</t>
        </r>
      </text>
    </comment>
    <comment ref="Q32" authorId="0">
      <text>
        <r>
          <rPr>
            <b/>
            <sz val="9"/>
            <rFont val="Tahoma"/>
            <family val="0"/>
          </rPr>
          <t>Purchased services projected to increase at 4% per year.</t>
        </r>
      </text>
    </comment>
    <comment ref="R32" authorId="0">
      <text>
        <r>
          <rPr>
            <b/>
            <sz val="9"/>
            <rFont val="Tahoma"/>
            <family val="0"/>
          </rPr>
          <t>Purchased services projected to increase at 4% per year.</t>
        </r>
      </text>
    </comment>
    <comment ref="O53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P53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Q53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R53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O64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P64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Q64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R64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O65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P65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Q65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R65" authorId="0">
      <text>
        <r>
          <rPr>
            <b/>
            <sz val="9"/>
            <rFont val="Tahoma"/>
            <family val="0"/>
          </rPr>
          <t xml:space="preserve">All purchased services projected to increase at 4% per year.
</t>
        </r>
      </text>
    </comment>
    <comment ref="A33" authorId="0">
      <text>
        <r>
          <rPr>
            <b/>
            <sz val="9"/>
            <rFont val="Tahoma"/>
            <family val="0"/>
          </rPr>
          <t>Generally calculated as a percentage of collections.</t>
        </r>
      </text>
    </comment>
    <comment ref="A35" authorId="0">
      <text>
        <r>
          <rPr>
            <b/>
            <sz val="9"/>
            <rFont val="Tahoma"/>
            <family val="0"/>
          </rPr>
          <t>Per lease contract--most leases provide a schedule of rate increases.</t>
        </r>
        <r>
          <rPr>
            <sz val="9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9"/>
            <rFont val="Tahoma"/>
            <family val="0"/>
          </rPr>
          <t>Include Common Area Maintenance expenses per the lease agreement.</t>
        </r>
      </text>
    </comment>
    <comment ref="A43" authorId="0">
      <text>
        <r>
          <rPr>
            <b/>
            <sz val="9"/>
            <rFont val="Tahoma"/>
            <family val="0"/>
          </rPr>
          <t>Generally limited to $25 per person per year.</t>
        </r>
        <r>
          <rPr>
            <sz val="9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9"/>
            <rFont val="Tahoma"/>
            <family val="0"/>
          </rPr>
          <t>Include CME paid by the company.</t>
        </r>
      </text>
    </comment>
    <comment ref="A67" authorId="0">
      <text>
        <r>
          <rPr>
            <b/>
            <sz val="9"/>
            <rFont val="Tahoma"/>
            <family val="0"/>
          </rPr>
          <t>Generally calculated as a fixed rate per patient.</t>
        </r>
      </text>
    </comment>
    <comment ref="A73" authorId="0">
      <text>
        <r>
          <rPr>
            <b/>
            <sz val="9"/>
            <rFont val="Tahoma"/>
            <family val="0"/>
          </rPr>
          <t>Including expenses incurred in travelling to national conferences.</t>
        </r>
      </text>
    </comment>
    <comment ref="A94" authorId="0">
      <text>
        <r>
          <rPr>
            <b/>
            <sz val="9"/>
            <rFont val="Tahoma"/>
            <family val="2"/>
          </rPr>
          <t>From income projections.</t>
        </r>
      </text>
    </comment>
    <comment ref="A96" authorId="0">
      <text>
        <r>
          <rPr>
            <b/>
            <sz val="9"/>
            <rFont val="Tahoma"/>
            <family val="2"/>
          </rPr>
          <t>From projected income statement.</t>
        </r>
      </text>
    </comment>
    <comment ref="A78" authorId="0">
      <text>
        <r>
          <rPr>
            <b/>
            <sz val="9"/>
            <rFont val="Tahoma"/>
            <family val="2"/>
          </rPr>
          <t>Input from depreciation table.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Generally calculated as a percentage of salary.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<sst xmlns="http://schemas.openxmlformats.org/spreadsheetml/2006/main" count="144" uniqueCount="118">
  <si>
    <t>New Urgent Care Center, PA</t>
  </si>
  <si>
    <t>January</t>
  </si>
  <si>
    <t>February</t>
  </si>
  <si>
    <t>March</t>
  </si>
  <si>
    <t>April</t>
  </si>
  <si>
    <t>June</t>
  </si>
  <si>
    <t>August</t>
  </si>
  <si>
    <t>September</t>
  </si>
  <si>
    <t>October</t>
  </si>
  <si>
    <t>November</t>
  </si>
  <si>
    <t>December</t>
  </si>
  <si>
    <t>Staff Salaries</t>
  </si>
  <si>
    <t>Staff Payroll Taxes and Benefits</t>
  </si>
  <si>
    <t>Health and Dental Insurance</t>
  </si>
  <si>
    <t>Payroll Taxes</t>
  </si>
  <si>
    <t>Retirement Funding</t>
  </si>
  <si>
    <t>Physician Salaries</t>
  </si>
  <si>
    <t>Cash Flows from Operating Activities</t>
  </si>
  <si>
    <t>Net Income</t>
  </si>
  <si>
    <t>Adjustments to reconcile excess of revenues over expenses to net cash provided by operating activities:</t>
  </si>
  <si>
    <t>Add Back Depreciation</t>
  </si>
  <si>
    <t>Accounts Receivable: (Increase)/Decrease</t>
  </si>
  <si>
    <t>Other Receivable: (Increase)/Decrease</t>
  </si>
  <si>
    <t>Inventories: (Increase)/Decrease</t>
  </si>
  <si>
    <t>Prepaid Expenses: (Increase)/Decrease</t>
  </si>
  <si>
    <t>Accounts Payable: Increase/(Decrease)</t>
  </si>
  <si>
    <t>Accrued Expenses: Increase/(Decrease)</t>
  </si>
  <si>
    <t>Potential Refunds: Increase/(Decrease)</t>
  </si>
  <si>
    <t>Proceeds from Loans</t>
  </si>
  <si>
    <t>Net Cash Flow from Financing Activities</t>
  </si>
  <si>
    <t>Management Fees</t>
  </si>
  <si>
    <t>Computer Expenses</t>
  </si>
  <si>
    <t>Supplies</t>
  </si>
  <si>
    <t>Office Supplies</t>
  </si>
  <si>
    <t>Medical Supplies</t>
  </si>
  <si>
    <t>Ancillary Service Supplies</t>
  </si>
  <si>
    <t>Other Supplies</t>
  </si>
  <si>
    <t>Professional Services</t>
  </si>
  <si>
    <t>Legal</t>
  </si>
  <si>
    <t>Building Expenses</t>
  </si>
  <si>
    <t>Rent/Lease</t>
  </si>
  <si>
    <t>Maintenance</t>
  </si>
  <si>
    <t>Utilities</t>
  </si>
  <si>
    <t>Business Telephone</t>
  </si>
  <si>
    <t>Cell Phone/Pager</t>
  </si>
  <si>
    <t>Internet Lines</t>
  </si>
  <si>
    <t>Insurance</t>
  </si>
  <si>
    <t>Medical Malpractice</t>
  </si>
  <si>
    <t>Postage</t>
  </si>
  <si>
    <t>Total Expenses</t>
  </si>
  <si>
    <t>Interest Expense</t>
  </si>
  <si>
    <t>Number of Days Open</t>
  </si>
  <si>
    <t>Average Patients Per Day</t>
  </si>
  <si>
    <t>Total Patients</t>
  </si>
  <si>
    <t>Expenses</t>
  </si>
  <si>
    <t>Net Cash Flow</t>
  </si>
  <si>
    <t>Ending Cash Balance</t>
  </si>
  <si>
    <t>Corporate Gifts</t>
  </si>
  <si>
    <t>Laboratory Fees</t>
  </si>
  <si>
    <t>Education &amp; Training</t>
  </si>
  <si>
    <t>Staff</t>
  </si>
  <si>
    <t>Providers</t>
  </si>
  <si>
    <t>Radiology Fees</t>
  </si>
  <si>
    <t>Business Insurance</t>
  </si>
  <si>
    <t>Accounting</t>
  </si>
  <si>
    <t>Consulting</t>
  </si>
  <si>
    <t>Other</t>
  </si>
  <si>
    <t>Taxes (State and Local Business)</t>
  </si>
  <si>
    <t>Communication</t>
  </si>
  <si>
    <t>Bank and Credit Card Fees</t>
  </si>
  <si>
    <t>Travel Expenses</t>
  </si>
  <si>
    <t>Meals and Entertainment</t>
  </si>
  <si>
    <t>Licenses and Dues</t>
  </si>
  <si>
    <t>Equipment</t>
  </si>
  <si>
    <t>Promotion/Advertising</t>
  </si>
  <si>
    <t>Subscriptions/Books</t>
  </si>
  <si>
    <t>Cash Outflows from Investing Activities</t>
  </si>
  <si>
    <t>Business Planning and Set-up Costs</t>
  </si>
  <si>
    <t>Net Cash Flows Before Distributions</t>
  </si>
  <si>
    <t>Quality Assurance Fees</t>
  </si>
  <si>
    <t>Forecasted Statements of Operations</t>
  </si>
  <si>
    <t>Five Years Ending December 31, 20XX to 20XX</t>
  </si>
  <si>
    <t>Revenues</t>
  </si>
  <si>
    <t>Statistics</t>
  </si>
  <si>
    <t>Total Urgent Care Service Revenue</t>
  </si>
  <si>
    <t>Gross Urgent Care Charges</t>
  </si>
  <si>
    <t>Depreciation Expense</t>
  </si>
  <si>
    <t>Income Tax Expense</t>
  </si>
  <si>
    <t>Total Revenues</t>
  </si>
  <si>
    <t>Earnings Before Interest, Depreciation, and Taxes</t>
  </si>
  <si>
    <t>Income Before Income Taxes</t>
  </si>
  <si>
    <t>May</t>
  </si>
  <si>
    <t>July</t>
  </si>
  <si>
    <t>Year 2</t>
  </si>
  <si>
    <t>Year 1 Total</t>
  </si>
  <si>
    <t>Year 3</t>
  </si>
  <si>
    <t>Year 4</t>
  </si>
  <si>
    <t>Year 5</t>
  </si>
  <si>
    <t>Equipment and Furniture (8 Years)</t>
  </si>
  <si>
    <t>Leasehold Improvements (15 Years)</t>
  </si>
  <si>
    <t>Twelve Months Ending December 31, 20XX</t>
  </si>
  <si>
    <t>Physician Payroll Taxes and Benefits</t>
  </si>
  <si>
    <t>Billing &amp; Collections Fees</t>
  </si>
  <si>
    <t>Average Charge Per Patient</t>
  </si>
  <si>
    <t>Contractual Allowances</t>
  </si>
  <si>
    <t>Bad Debt Expense</t>
  </si>
  <si>
    <t>Ancillary Service Revenue</t>
  </si>
  <si>
    <t>Other Income</t>
  </si>
  <si>
    <t>Forecasted Statements of Cash Flows</t>
  </si>
  <si>
    <t>Net Cash from Operating Activities</t>
  </si>
  <si>
    <t>Facility Build-out Costs</t>
  </si>
  <si>
    <t>Furniture, Fixtures and Equipment Costs</t>
  </si>
  <si>
    <t>Cash Flows from Financing Activities</t>
  </si>
  <si>
    <t>Net Cash Outflows from Investing Activities</t>
  </si>
  <si>
    <t>Proceeds from Capital Contributions</t>
  </si>
  <si>
    <t>Beginning Cash Balance</t>
  </si>
  <si>
    <t>Minus: Principle Payments on Loans</t>
  </si>
  <si>
    <t>Minus: Dividends and Distributions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</si>
</sst>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0" xfId="0" applyNumberFormat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13" xfId="0" applyNumberForma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44" fontId="15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44" fontId="0" fillId="0" borderId="0" xfId="44" applyFont="1" applyAlignment="1">
      <alignment/>
    </xf>
    <xf numFmtId="44" fontId="15" fillId="0" borderId="10" xfId="0" applyNumberFormat="1" applyFont="1" applyBorder="1" applyAlignment="1">
      <alignment horizontal="center"/>
    </xf>
    <xf numFmtId="44" fontId="0" fillId="0" borderId="0" xfId="44" applyFont="1" applyAlignment="1">
      <alignment horizontal="center"/>
    </xf>
    <xf numFmtId="44" fontId="15" fillId="0" borderId="0" xfId="44" applyFont="1" applyAlignment="1">
      <alignment horizontal="center"/>
    </xf>
    <xf numFmtId="44" fontId="15" fillId="0" borderId="10" xfId="44" applyFont="1" applyBorder="1" applyAlignment="1">
      <alignment/>
    </xf>
    <xf numFmtId="44" fontId="15" fillId="0" borderId="10" xfId="44" applyFont="1" applyBorder="1" applyAlignment="1">
      <alignment horizontal="center"/>
    </xf>
    <xf numFmtId="44" fontId="0" fillId="0" borderId="10" xfId="44" applyFont="1" applyBorder="1" applyAlignment="1">
      <alignment/>
    </xf>
    <xf numFmtId="44" fontId="15" fillId="0" borderId="0" xfId="0" applyNumberFormat="1" applyFont="1" applyAlignment="1">
      <alignment/>
    </xf>
    <xf numFmtId="44" fontId="15" fillId="0" borderId="13" xfId="0" applyNumberFormat="1" applyFont="1" applyBorder="1" applyAlignment="1">
      <alignment/>
    </xf>
    <xf numFmtId="0" fontId="0" fillId="0" borderId="0" xfId="44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left" indent="2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 wrapText="1" indent="1"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inden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1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51.7109375" style="34" bestFit="1" customWidth="1"/>
    <col min="2" max="2" width="8.57421875" style="0" bestFit="1" customWidth="1"/>
    <col min="3" max="3" width="9.7109375" style="0" bestFit="1" customWidth="1"/>
    <col min="4" max="4" width="7.28125" style="1" bestFit="1" customWidth="1"/>
    <col min="5" max="5" width="6.140625" style="1" bestFit="1" customWidth="1"/>
    <col min="6" max="8" width="6.140625" style="0" bestFit="1" customWidth="1"/>
    <col min="9" max="9" width="7.8515625" style="0" bestFit="1" customWidth="1"/>
    <col min="10" max="10" width="11.7109375" style="0" bestFit="1" customWidth="1"/>
    <col min="11" max="11" width="9.00390625" style="0" bestFit="1" customWidth="1"/>
    <col min="12" max="12" width="11.28125" style="0" bestFit="1" customWidth="1"/>
    <col min="13" max="13" width="10.8515625" style="0" bestFit="1" customWidth="1"/>
    <col min="14" max="14" width="12.57421875" style="0" bestFit="1" customWidth="1"/>
    <col min="15" max="18" width="7.7109375" style="0" bestFit="1" customWidth="1"/>
  </cols>
  <sheetData>
    <row r="1" ht="15.75"/>
    <row r="2" ht="15.75">
      <c r="A2" s="26" t="s">
        <v>0</v>
      </c>
    </row>
    <row r="3" ht="15.75">
      <c r="A3" s="26" t="s">
        <v>80</v>
      </c>
    </row>
    <row r="4" ht="15.75">
      <c r="A4" s="26" t="s">
        <v>100</v>
      </c>
    </row>
    <row r="5" ht="15.75">
      <c r="A5" s="26" t="s">
        <v>81</v>
      </c>
    </row>
    <row r="6" spans="1:18" s="34" customFormat="1" ht="15.75">
      <c r="A6" s="26"/>
      <c r="B6" s="35" t="s">
        <v>1</v>
      </c>
      <c r="C6" s="35" t="s">
        <v>2</v>
      </c>
      <c r="D6" s="35" t="s">
        <v>3</v>
      </c>
      <c r="E6" s="35" t="s">
        <v>4</v>
      </c>
      <c r="F6" s="35" t="s">
        <v>91</v>
      </c>
      <c r="G6" s="35" t="s">
        <v>5</v>
      </c>
      <c r="H6" s="35" t="s">
        <v>92</v>
      </c>
      <c r="I6" s="35" t="s">
        <v>6</v>
      </c>
      <c r="J6" s="35" t="s">
        <v>7</v>
      </c>
      <c r="K6" s="35" t="s">
        <v>8</v>
      </c>
      <c r="L6" s="35" t="s">
        <v>9</v>
      </c>
      <c r="M6" s="35" t="s">
        <v>10</v>
      </c>
      <c r="N6" s="35" t="s">
        <v>94</v>
      </c>
      <c r="O6" s="35" t="s">
        <v>93</v>
      </c>
      <c r="P6" s="35" t="s">
        <v>95</v>
      </c>
      <c r="Q6" s="35" t="s">
        <v>96</v>
      </c>
      <c r="R6" s="35" t="s">
        <v>97</v>
      </c>
    </row>
    <row r="7" ht="15.75">
      <c r="A7" s="26" t="s">
        <v>83</v>
      </c>
    </row>
    <row r="8" spans="1:18" ht="15.75">
      <c r="A8" s="27" t="s">
        <v>51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>SUM(B8:M8)</f>
        <v>0</v>
      </c>
      <c r="O8">
        <v>0</v>
      </c>
      <c r="P8">
        <v>0</v>
      </c>
      <c r="Q8">
        <v>0</v>
      </c>
      <c r="R8">
        <v>0</v>
      </c>
    </row>
    <row r="9" spans="1:18" ht="15.75">
      <c r="A9" s="27" t="s">
        <v>52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SUM(B9:M9)</f>
        <v>0</v>
      </c>
      <c r="O9" s="8">
        <v>0</v>
      </c>
      <c r="P9" s="8">
        <v>0</v>
      </c>
      <c r="Q9" s="8">
        <v>0</v>
      </c>
      <c r="R9" s="8">
        <v>0</v>
      </c>
    </row>
    <row r="10" spans="1:18" ht="15.75">
      <c r="A10" s="27" t="s">
        <v>53</v>
      </c>
      <c r="B10">
        <f>B8*B9</f>
        <v>0</v>
      </c>
      <c r="C10">
        <f aca="true" t="shared" si="0" ref="C10:R10">C8*C9</f>
        <v>0</v>
      </c>
      <c r="D10">
        <f t="shared" si="0"/>
        <v>0</v>
      </c>
      <c r="E10">
        <f t="shared" si="0"/>
        <v>0</v>
      </c>
      <c r="F10">
        <f t="shared" si="0"/>
        <v>0</v>
      </c>
      <c r="G10">
        <f t="shared" si="0"/>
        <v>0</v>
      </c>
      <c r="H10">
        <f t="shared" si="0"/>
        <v>0</v>
      </c>
      <c r="I10">
        <f t="shared" si="0"/>
        <v>0</v>
      </c>
      <c r="J10">
        <f t="shared" si="0"/>
        <v>0</v>
      </c>
      <c r="K10">
        <f t="shared" si="0"/>
        <v>0</v>
      </c>
      <c r="L10">
        <f t="shared" si="0"/>
        <v>0</v>
      </c>
      <c r="M10">
        <f t="shared" si="0"/>
        <v>0</v>
      </c>
      <c r="N10">
        <f>SUM(B10:M10)</f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1:18" ht="15.75">
      <c r="A11" s="27" t="s">
        <v>103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5" t="e">
        <f>N13/N10</f>
        <v>#DIV/0!</v>
      </c>
      <c r="O11" s="25" t="e">
        <f>1.2*N11</f>
        <v>#DIV/0!</v>
      </c>
      <c r="P11" s="25" t="e">
        <f>1.2*O11</f>
        <v>#DIV/0!</v>
      </c>
      <c r="Q11" s="25" t="e">
        <f>1.2*P11</f>
        <v>#DIV/0!</v>
      </c>
      <c r="R11" s="25" t="e">
        <f>1.2*Q11</f>
        <v>#DIV/0!</v>
      </c>
    </row>
    <row r="12" spans="1:5" ht="15.75">
      <c r="A12" s="26" t="s">
        <v>82</v>
      </c>
      <c r="D12"/>
      <c r="E12"/>
    </row>
    <row r="13" spans="1:18" ht="15.75">
      <c r="A13" s="27" t="s">
        <v>85</v>
      </c>
      <c r="B13" s="5">
        <f>B10*B11</f>
        <v>0</v>
      </c>
      <c r="C13" s="5">
        <f aca="true" t="shared" si="1" ref="C13:R13">C10*C11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>SUM(B13:M13)</f>
        <v>0</v>
      </c>
      <c r="O13" s="5" t="e">
        <f t="shared" si="1"/>
        <v>#DIV/0!</v>
      </c>
      <c r="P13" s="5" t="e">
        <f t="shared" si="1"/>
        <v>#DIV/0!</v>
      </c>
      <c r="Q13" s="5" t="e">
        <f t="shared" si="1"/>
        <v>#DIV/0!</v>
      </c>
      <c r="R13" s="5" t="e">
        <f t="shared" si="1"/>
        <v>#DIV/0!</v>
      </c>
    </row>
    <row r="14" spans="1:18" ht="15.75">
      <c r="A14" s="28" t="s">
        <v>104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5">
        <f>SUM(B14:M14)</f>
        <v>0</v>
      </c>
      <c r="O14" s="3">
        <v>0</v>
      </c>
      <c r="P14" s="3">
        <v>0</v>
      </c>
      <c r="Q14" s="3">
        <v>0</v>
      </c>
      <c r="R14" s="3">
        <v>0</v>
      </c>
    </row>
    <row r="15" spans="1:18" ht="15.75">
      <c r="A15" s="28" t="s">
        <v>105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5">
        <f>SUM(B15:M15)</f>
        <v>0</v>
      </c>
      <c r="O15" s="3">
        <v>0</v>
      </c>
      <c r="P15" s="3">
        <v>0</v>
      </c>
      <c r="Q15" s="3">
        <v>0</v>
      </c>
      <c r="R15" s="3">
        <v>0</v>
      </c>
    </row>
    <row r="16" spans="1:18" ht="15.75">
      <c r="A16" s="27" t="s">
        <v>84</v>
      </c>
      <c r="B16" s="4">
        <f>SUM(B14:B15)</f>
        <v>0</v>
      </c>
      <c r="C16" s="4">
        <f aca="true" t="shared" si="2" ref="C16:R16">SUM(C14:C15)</f>
        <v>0</v>
      </c>
      <c r="D16" s="4">
        <f t="shared" si="2"/>
        <v>0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2"/>
        <v>0</v>
      </c>
      <c r="K16" s="4">
        <f t="shared" si="2"/>
        <v>0</v>
      </c>
      <c r="L16" s="4">
        <f t="shared" si="2"/>
        <v>0</v>
      </c>
      <c r="M16" s="4">
        <f t="shared" si="2"/>
        <v>0</v>
      </c>
      <c r="N16" s="4">
        <f>SUM(N14:N15)</f>
        <v>0</v>
      </c>
      <c r="O16" s="4">
        <f t="shared" si="2"/>
        <v>0</v>
      </c>
      <c r="P16" s="4">
        <f t="shared" si="2"/>
        <v>0</v>
      </c>
      <c r="Q16" s="4">
        <f t="shared" si="2"/>
        <v>0</v>
      </c>
      <c r="R16" s="4">
        <f t="shared" si="2"/>
        <v>0</v>
      </c>
    </row>
    <row r="17" spans="1:18" ht="15.75">
      <c r="A17" s="27" t="s">
        <v>106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5">
        <f>SUM(B17:M17)</f>
        <v>0</v>
      </c>
      <c r="O17" s="3">
        <v>0</v>
      </c>
      <c r="P17" s="3">
        <v>0</v>
      </c>
      <c r="Q17" s="3">
        <v>0</v>
      </c>
      <c r="R17" s="3">
        <v>0</v>
      </c>
    </row>
    <row r="18" spans="1:18" ht="15.75">
      <c r="A18" s="27" t="s">
        <v>107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5">
        <f>SUM(B18:M18)</f>
        <v>0</v>
      </c>
      <c r="O18" s="9">
        <v>0</v>
      </c>
      <c r="P18" s="9">
        <v>0</v>
      </c>
      <c r="Q18" s="9">
        <v>0</v>
      </c>
      <c r="R18" s="9">
        <v>0</v>
      </c>
    </row>
    <row r="19" spans="1:18" ht="15.75">
      <c r="A19" s="26" t="s">
        <v>88</v>
      </c>
      <c r="B19" s="4">
        <f>SUM(B17:B18)</f>
        <v>0</v>
      </c>
      <c r="C19" s="4">
        <f aca="true" t="shared" si="3" ref="C19:R19">SUM(C17:C18)</f>
        <v>0</v>
      </c>
      <c r="D19" s="4">
        <f t="shared" si="3"/>
        <v>0</v>
      </c>
      <c r="E19" s="4">
        <f t="shared" si="3"/>
        <v>0</v>
      </c>
      <c r="F19" s="4">
        <f t="shared" si="3"/>
        <v>0</v>
      </c>
      <c r="G19" s="4">
        <f t="shared" si="3"/>
        <v>0</v>
      </c>
      <c r="H19" s="4">
        <f t="shared" si="3"/>
        <v>0</v>
      </c>
      <c r="I19" s="4">
        <f t="shared" si="3"/>
        <v>0</v>
      </c>
      <c r="J19" s="4">
        <f t="shared" si="3"/>
        <v>0</v>
      </c>
      <c r="K19" s="4">
        <f t="shared" si="3"/>
        <v>0</v>
      </c>
      <c r="L19" s="4">
        <f t="shared" si="3"/>
        <v>0</v>
      </c>
      <c r="M19" s="4">
        <f t="shared" si="3"/>
        <v>0</v>
      </c>
      <c r="N19" s="4">
        <f>SUM(N17:N18)</f>
        <v>0</v>
      </c>
      <c r="O19" s="4">
        <f t="shared" si="3"/>
        <v>0</v>
      </c>
      <c r="P19" s="4">
        <f t="shared" si="3"/>
        <v>0</v>
      </c>
      <c r="Q19" s="4">
        <f t="shared" si="3"/>
        <v>0</v>
      </c>
      <c r="R19" s="4">
        <f t="shared" si="3"/>
        <v>0</v>
      </c>
    </row>
    <row r="20" spans="1:5" ht="15.75">
      <c r="A20" s="26"/>
      <c r="D20"/>
      <c r="E20"/>
    </row>
    <row r="21" spans="1:5" ht="15.75">
      <c r="A21" s="26" t="s">
        <v>54</v>
      </c>
      <c r="D21"/>
      <c r="E21"/>
    </row>
    <row r="22" spans="1:18" ht="15.75">
      <c r="A22" s="27" t="s">
        <v>11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5">
        <f>SUM(B22:M22)</f>
        <v>0</v>
      </c>
      <c r="O22" s="3">
        <f>1.05*N22</f>
        <v>0</v>
      </c>
      <c r="P22" s="3">
        <f>1.05*O22</f>
        <v>0</v>
      </c>
      <c r="Q22" s="3">
        <f>1.05*P22</f>
        <v>0</v>
      </c>
      <c r="R22" s="3">
        <f>1.05*Q22</f>
        <v>0</v>
      </c>
    </row>
    <row r="23" spans="1:5" ht="15.75">
      <c r="A23" s="27" t="s">
        <v>12</v>
      </c>
      <c r="D23"/>
      <c r="E23"/>
    </row>
    <row r="24" spans="1:18" ht="15.75">
      <c r="A24" s="28" t="s">
        <v>14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5">
        <f>SUM(B24:M24)</f>
        <v>0</v>
      </c>
      <c r="O24" s="3">
        <v>0</v>
      </c>
      <c r="P24" s="3">
        <v>0</v>
      </c>
      <c r="Q24" s="3">
        <v>0</v>
      </c>
      <c r="R24" s="3">
        <v>0</v>
      </c>
    </row>
    <row r="25" spans="1:18" ht="15.75">
      <c r="A25" s="28" t="s">
        <v>13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5">
        <f>SUM(B25:M25)</f>
        <v>0</v>
      </c>
      <c r="O25" s="3">
        <f>1.09*N25</f>
        <v>0</v>
      </c>
      <c r="P25" s="3">
        <f>1.09*O25</f>
        <v>0</v>
      </c>
      <c r="Q25" s="3">
        <f>1.09*P25</f>
        <v>0</v>
      </c>
      <c r="R25" s="3">
        <f>1.09*Q25</f>
        <v>0</v>
      </c>
    </row>
    <row r="26" spans="1:18" ht="15.75">
      <c r="A26" s="28" t="s">
        <v>15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5">
        <f>SUM(B26:M26)</f>
        <v>0</v>
      </c>
      <c r="O26" s="3">
        <v>0</v>
      </c>
      <c r="P26" s="3">
        <v>0</v>
      </c>
      <c r="Q26" s="3">
        <v>0</v>
      </c>
      <c r="R26" s="3">
        <v>0</v>
      </c>
    </row>
    <row r="27" spans="1:18" ht="15.75">
      <c r="A27" s="27" t="s">
        <v>16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5">
        <f>SUM(B27:M27)</f>
        <v>0</v>
      </c>
      <c r="O27" s="3">
        <f>1.05*N27</f>
        <v>0</v>
      </c>
      <c r="P27" s="3">
        <f>1.05*O27</f>
        <v>0</v>
      </c>
      <c r="Q27" s="3">
        <f>1.05*P27</f>
        <v>0</v>
      </c>
      <c r="R27" s="3">
        <f>1.05*Q27</f>
        <v>0</v>
      </c>
    </row>
    <row r="28" spans="1:5" ht="15.75">
      <c r="A28" s="27" t="s">
        <v>101</v>
      </c>
      <c r="D28"/>
      <c r="E28"/>
    </row>
    <row r="29" spans="1:18" ht="15.75">
      <c r="A29" s="28" t="s">
        <v>14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5">
        <f>SUM(B29:M29)</f>
        <v>0</v>
      </c>
      <c r="O29" s="3">
        <v>0</v>
      </c>
      <c r="P29" s="3">
        <v>0</v>
      </c>
      <c r="Q29" s="3">
        <v>0</v>
      </c>
      <c r="R29" s="3">
        <v>0</v>
      </c>
    </row>
    <row r="30" spans="1:18" ht="15.75">
      <c r="A30" s="28" t="s">
        <v>13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5">
        <f>SUM(B30:M30)</f>
        <v>0</v>
      </c>
      <c r="O30" s="3">
        <f>1.09*N30</f>
        <v>0</v>
      </c>
      <c r="P30" s="3">
        <f>1.09*O30</f>
        <v>0</v>
      </c>
      <c r="Q30" s="3">
        <f>1.09*P30</f>
        <v>0</v>
      </c>
      <c r="R30" s="3">
        <f>1.09*Q30</f>
        <v>0</v>
      </c>
    </row>
    <row r="31" spans="1:18" ht="15.75">
      <c r="A31" s="28" t="s">
        <v>15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5">
        <f>SUM(B31:M31)</f>
        <v>0</v>
      </c>
      <c r="O31" s="3">
        <v>0</v>
      </c>
      <c r="P31" s="3">
        <v>0</v>
      </c>
      <c r="Q31" s="3">
        <v>0</v>
      </c>
      <c r="R31" s="3">
        <v>0</v>
      </c>
    </row>
    <row r="32" spans="1:18" ht="15.75">
      <c r="A32" s="27" t="s">
        <v>102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5">
        <f>SUM(B32:M32)</f>
        <v>0</v>
      </c>
      <c r="O32" s="3">
        <f>1.04*N32</f>
        <v>0</v>
      </c>
      <c r="P32" s="3">
        <f>1.04*O32</f>
        <v>0</v>
      </c>
      <c r="Q32" s="3">
        <f>1.04*P32</f>
        <v>0</v>
      </c>
      <c r="R32" s="3">
        <f>1.04*Q32</f>
        <v>0</v>
      </c>
    </row>
    <row r="33" spans="1:18" ht="15.75">
      <c r="A33" s="27" t="s">
        <v>69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5">
        <f>SUM(B33:M33)</f>
        <v>0</v>
      </c>
      <c r="O33" s="3">
        <v>0</v>
      </c>
      <c r="P33" s="3">
        <v>0</v>
      </c>
      <c r="Q33" s="3">
        <v>0</v>
      </c>
      <c r="R33" s="3">
        <v>0</v>
      </c>
    </row>
    <row r="34" spans="1:5" ht="15.75">
      <c r="A34" s="27" t="s">
        <v>39</v>
      </c>
      <c r="D34"/>
      <c r="E34"/>
    </row>
    <row r="35" spans="1:18" ht="15.75">
      <c r="A35" s="28" t="s">
        <v>40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5">
        <f>SUM(B35:M35)</f>
        <v>0</v>
      </c>
      <c r="O35" s="3">
        <f>1.03*N35</f>
        <v>0</v>
      </c>
      <c r="P35" s="3">
        <f>1.03*O35</f>
        <v>0</v>
      </c>
      <c r="Q35" s="3">
        <f>1.03*P35</f>
        <v>0</v>
      </c>
      <c r="R35" s="3">
        <f>1.03*Q35</f>
        <v>0</v>
      </c>
    </row>
    <row r="36" spans="1:18" ht="15.75">
      <c r="A36" s="28" t="s">
        <v>41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5">
        <f>SUM(B36:M36)</f>
        <v>0</v>
      </c>
      <c r="O36" s="3">
        <v>0</v>
      </c>
      <c r="P36" s="3">
        <v>0</v>
      </c>
      <c r="Q36" s="3">
        <v>0</v>
      </c>
      <c r="R36" s="3">
        <v>0</v>
      </c>
    </row>
    <row r="37" spans="1:18" ht="15.75">
      <c r="A37" s="28" t="s">
        <v>42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5">
        <f>SUM(B37:M37)</f>
        <v>0</v>
      </c>
      <c r="O37" s="3">
        <f>1.03*N37</f>
        <v>0</v>
      </c>
      <c r="P37" s="3">
        <f>1.03*O37</f>
        <v>0</v>
      </c>
      <c r="Q37" s="3">
        <f>1.03*P37</f>
        <v>0</v>
      </c>
      <c r="R37" s="3">
        <f>1.03*Q37</f>
        <v>0</v>
      </c>
    </row>
    <row r="38" spans="1:5" ht="15.75">
      <c r="A38" s="27" t="s">
        <v>68</v>
      </c>
      <c r="D38"/>
      <c r="E38"/>
    </row>
    <row r="39" spans="1:18" ht="15.75">
      <c r="A39" s="28" t="s">
        <v>43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5">
        <f>SUM(B39:M39)</f>
        <v>0</v>
      </c>
      <c r="O39" s="3">
        <v>0</v>
      </c>
      <c r="P39" s="3">
        <v>0</v>
      </c>
      <c r="Q39" s="3">
        <v>0</v>
      </c>
      <c r="R39" s="3">
        <v>0</v>
      </c>
    </row>
    <row r="40" spans="1:18" ht="15.75">
      <c r="A40" s="28" t="s">
        <v>44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5">
        <f>SUM(B40:M40)</f>
        <v>0</v>
      </c>
      <c r="O40" s="3">
        <v>0</v>
      </c>
      <c r="P40" s="3">
        <v>0</v>
      </c>
      <c r="Q40" s="3">
        <v>0</v>
      </c>
      <c r="R40" s="3">
        <v>0</v>
      </c>
    </row>
    <row r="41" spans="1:18" ht="15.75">
      <c r="A41" s="28" t="s">
        <v>45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5">
        <f>SUM(B41:M41)</f>
        <v>0</v>
      </c>
      <c r="O41" s="3">
        <v>0</v>
      </c>
      <c r="P41" s="3">
        <v>0</v>
      </c>
      <c r="Q41" s="3">
        <v>0</v>
      </c>
      <c r="R41" s="3">
        <v>0</v>
      </c>
    </row>
    <row r="42" spans="1:18" ht="15.75">
      <c r="A42" s="27" t="s">
        <v>31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5">
        <f>SUM(B42:M42)</f>
        <v>0</v>
      </c>
      <c r="O42" s="3">
        <v>0</v>
      </c>
      <c r="P42" s="3">
        <v>0</v>
      </c>
      <c r="Q42" s="3">
        <v>0</v>
      </c>
      <c r="R42" s="3">
        <v>0</v>
      </c>
    </row>
    <row r="43" spans="1:18" ht="15.75">
      <c r="A43" s="27" t="s">
        <v>57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5">
        <f>SUM(B43:M43)</f>
        <v>0</v>
      </c>
      <c r="O43" s="3">
        <v>0</v>
      </c>
      <c r="P43" s="3">
        <v>0</v>
      </c>
      <c r="Q43" s="3">
        <v>0</v>
      </c>
      <c r="R43" s="3">
        <v>0</v>
      </c>
    </row>
    <row r="44" spans="1:5" ht="15.75">
      <c r="A44" s="27" t="s">
        <v>59</v>
      </c>
      <c r="D44"/>
      <c r="E44"/>
    </row>
    <row r="45" spans="1:18" ht="15.75">
      <c r="A45" s="28" t="s">
        <v>60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5">
        <f>SUM(B45:M45)</f>
        <v>0</v>
      </c>
      <c r="O45" s="3">
        <v>0</v>
      </c>
      <c r="P45" s="3">
        <v>0</v>
      </c>
      <c r="Q45" s="3">
        <v>0</v>
      </c>
      <c r="R45" s="3">
        <v>0</v>
      </c>
    </row>
    <row r="46" spans="1:18" ht="15.75">
      <c r="A46" s="28" t="s">
        <v>61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5">
        <f>SUM(B46:M46)</f>
        <v>0</v>
      </c>
      <c r="O46" s="3">
        <v>0</v>
      </c>
      <c r="P46" s="3">
        <v>0</v>
      </c>
      <c r="Q46" s="3">
        <v>0</v>
      </c>
      <c r="R46" s="3">
        <v>0</v>
      </c>
    </row>
    <row r="47" spans="1:5" ht="15.75">
      <c r="A47" s="27" t="s">
        <v>73</v>
      </c>
      <c r="D47"/>
      <c r="E47"/>
    </row>
    <row r="48" spans="1:18" ht="15.75">
      <c r="A48" s="28" t="s">
        <v>40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5">
        <f>SUM(B48:M48)</f>
        <v>0</v>
      </c>
      <c r="O48" s="3">
        <v>0</v>
      </c>
      <c r="P48" s="3">
        <v>0</v>
      </c>
      <c r="Q48" s="3">
        <v>0</v>
      </c>
      <c r="R48" s="3">
        <v>0</v>
      </c>
    </row>
    <row r="49" spans="1:18" ht="15.75">
      <c r="A49" s="28" t="s">
        <v>41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5">
        <f>SUM(B49:M49)</f>
        <v>0</v>
      </c>
      <c r="O49" s="3">
        <v>0</v>
      </c>
      <c r="P49" s="3">
        <v>0</v>
      </c>
      <c r="Q49" s="3">
        <v>0</v>
      </c>
      <c r="R49" s="3">
        <v>0</v>
      </c>
    </row>
    <row r="50" spans="1:5" ht="15.75">
      <c r="A50" s="27" t="s">
        <v>46</v>
      </c>
      <c r="D50"/>
      <c r="E50"/>
    </row>
    <row r="51" spans="1:18" ht="15.75">
      <c r="A51" s="28" t="s">
        <v>63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5">
        <f aca="true" t="shared" si="4" ref="N51:N57">SUM(B51:M51)</f>
        <v>0</v>
      </c>
      <c r="O51" s="3">
        <f aca="true" t="shared" si="5" ref="O51:R52">1.07*N51</f>
        <v>0</v>
      </c>
      <c r="P51" s="3">
        <f t="shared" si="5"/>
        <v>0</v>
      </c>
      <c r="Q51" s="3">
        <f t="shared" si="5"/>
        <v>0</v>
      </c>
      <c r="R51" s="3">
        <f t="shared" si="5"/>
        <v>0</v>
      </c>
    </row>
    <row r="52" spans="1:18" ht="15.75">
      <c r="A52" s="28" t="s">
        <v>47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5">
        <f t="shared" si="4"/>
        <v>0</v>
      </c>
      <c r="O52" s="3">
        <f t="shared" si="5"/>
        <v>0</v>
      </c>
      <c r="P52" s="3">
        <f t="shared" si="5"/>
        <v>0</v>
      </c>
      <c r="Q52" s="3">
        <f t="shared" si="5"/>
        <v>0</v>
      </c>
      <c r="R52" s="3">
        <f t="shared" si="5"/>
        <v>0</v>
      </c>
    </row>
    <row r="53" spans="1:18" ht="15.75">
      <c r="A53" s="27" t="s">
        <v>58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5">
        <f t="shared" si="4"/>
        <v>0</v>
      </c>
      <c r="O53" s="3">
        <f>1.04*N53</f>
        <v>0</v>
      </c>
      <c r="P53" s="3">
        <f aca="true" t="shared" si="6" ref="P53:R55">1.04*O53</f>
        <v>0</v>
      </c>
      <c r="Q53" s="3">
        <f t="shared" si="6"/>
        <v>0</v>
      </c>
      <c r="R53" s="3">
        <f t="shared" si="6"/>
        <v>0</v>
      </c>
    </row>
    <row r="54" spans="1:18" ht="15.75">
      <c r="A54" s="27" t="s">
        <v>72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5">
        <f t="shared" si="4"/>
        <v>0</v>
      </c>
      <c r="O54" s="3">
        <v>0</v>
      </c>
      <c r="P54" s="3">
        <v>0</v>
      </c>
      <c r="Q54" s="3">
        <v>0</v>
      </c>
      <c r="R54" s="3">
        <v>0</v>
      </c>
    </row>
    <row r="55" spans="1:18" ht="15.75">
      <c r="A55" s="27" t="s">
        <v>30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5">
        <f t="shared" si="4"/>
        <v>0</v>
      </c>
      <c r="O55" s="3">
        <f>1.04*N55</f>
        <v>0</v>
      </c>
      <c r="P55" s="3">
        <f t="shared" si="6"/>
        <v>0</v>
      </c>
      <c r="Q55" s="3">
        <f t="shared" si="6"/>
        <v>0</v>
      </c>
      <c r="R55" s="3">
        <f t="shared" si="6"/>
        <v>0</v>
      </c>
    </row>
    <row r="56" spans="1:18" ht="15.75">
      <c r="A56" s="27" t="s">
        <v>71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5">
        <f t="shared" si="4"/>
        <v>0</v>
      </c>
      <c r="O56" s="3">
        <v>0</v>
      </c>
      <c r="P56" s="3">
        <v>0</v>
      </c>
      <c r="Q56" s="3">
        <v>0</v>
      </c>
      <c r="R56" s="3">
        <v>0</v>
      </c>
    </row>
    <row r="57" spans="1:18" ht="15.75">
      <c r="A57" s="27" t="s">
        <v>48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5">
        <f t="shared" si="4"/>
        <v>0</v>
      </c>
      <c r="O57" s="3">
        <v>0</v>
      </c>
      <c r="P57" s="3">
        <v>0</v>
      </c>
      <c r="Q57" s="3">
        <v>0</v>
      </c>
      <c r="R57" s="3">
        <v>0</v>
      </c>
    </row>
    <row r="58" spans="1:18" ht="15.75">
      <c r="A58" s="27" t="s">
        <v>37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.75">
      <c r="A59" s="28" t="s">
        <v>64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5">
        <f aca="true" t="shared" si="7" ref="N59:N66">SUM(B59:M59)</f>
        <v>0</v>
      </c>
      <c r="O59" s="3">
        <f aca="true" t="shared" si="8" ref="O59:R62">1.04*N59</f>
        <v>0</v>
      </c>
      <c r="P59" s="3">
        <f t="shared" si="8"/>
        <v>0</v>
      </c>
      <c r="Q59" s="3">
        <f t="shared" si="8"/>
        <v>0</v>
      </c>
      <c r="R59" s="3">
        <f t="shared" si="8"/>
        <v>0</v>
      </c>
    </row>
    <row r="60" spans="1:18" ht="15.75">
      <c r="A60" s="28" t="s">
        <v>65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5">
        <f t="shared" si="7"/>
        <v>0</v>
      </c>
      <c r="O60" s="3">
        <f t="shared" si="8"/>
        <v>0</v>
      </c>
      <c r="P60" s="3">
        <f t="shared" si="8"/>
        <v>0</v>
      </c>
      <c r="Q60" s="3">
        <f t="shared" si="8"/>
        <v>0</v>
      </c>
      <c r="R60" s="3">
        <f t="shared" si="8"/>
        <v>0</v>
      </c>
    </row>
    <row r="61" spans="1:18" ht="15.75">
      <c r="A61" s="28" t="s">
        <v>38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5">
        <f t="shared" si="7"/>
        <v>0</v>
      </c>
      <c r="O61" s="3">
        <f t="shared" si="8"/>
        <v>0</v>
      </c>
      <c r="P61" s="3">
        <f t="shared" si="8"/>
        <v>0</v>
      </c>
      <c r="Q61" s="3">
        <f t="shared" si="8"/>
        <v>0</v>
      </c>
      <c r="R61" s="3">
        <f t="shared" si="8"/>
        <v>0</v>
      </c>
    </row>
    <row r="62" spans="1:18" ht="15.75">
      <c r="A62" s="28" t="s">
        <v>66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5">
        <f t="shared" si="7"/>
        <v>0</v>
      </c>
      <c r="O62" s="3">
        <f t="shared" si="8"/>
        <v>0</v>
      </c>
      <c r="P62" s="3">
        <f t="shared" si="8"/>
        <v>0</v>
      </c>
      <c r="Q62" s="3">
        <f t="shared" si="8"/>
        <v>0</v>
      </c>
      <c r="R62" s="3">
        <f t="shared" si="8"/>
        <v>0</v>
      </c>
    </row>
    <row r="63" spans="1:18" ht="15.75">
      <c r="A63" s="27" t="s">
        <v>74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5">
        <f t="shared" si="7"/>
        <v>0</v>
      </c>
      <c r="O63" s="3">
        <f aca="true" t="shared" si="9" ref="O63:R65">1.04*N63</f>
        <v>0</v>
      </c>
      <c r="P63" s="3">
        <f t="shared" si="9"/>
        <v>0</v>
      </c>
      <c r="Q63" s="3">
        <f t="shared" si="9"/>
        <v>0</v>
      </c>
      <c r="R63" s="3">
        <f t="shared" si="9"/>
        <v>0</v>
      </c>
    </row>
    <row r="64" spans="1:18" ht="15.75">
      <c r="A64" s="27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5">
        <f t="shared" si="7"/>
        <v>0</v>
      </c>
      <c r="O64" s="3">
        <f>1.04*N64</f>
        <v>0</v>
      </c>
      <c r="P64" s="3">
        <f t="shared" si="9"/>
        <v>0</v>
      </c>
      <c r="Q64" s="3">
        <f t="shared" si="9"/>
        <v>0</v>
      </c>
      <c r="R64" s="3">
        <f t="shared" si="9"/>
        <v>0</v>
      </c>
    </row>
    <row r="65" spans="1:18" ht="15.75">
      <c r="A65" s="27" t="s">
        <v>62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5">
        <f t="shared" si="7"/>
        <v>0</v>
      </c>
      <c r="O65" s="3">
        <f>1.04*N65</f>
        <v>0</v>
      </c>
      <c r="P65" s="3">
        <f t="shared" si="9"/>
        <v>0</v>
      </c>
      <c r="Q65" s="3">
        <f t="shared" si="9"/>
        <v>0</v>
      </c>
      <c r="R65" s="3">
        <f t="shared" si="9"/>
        <v>0</v>
      </c>
    </row>
    <row r="66" spans="1:18" ht="15.75">
      <c r="A66" s="27" t="s">
        <v>75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5">
        <f t="shared" si="7"/>
        <v>0</v>
      </c>
      <c r="O66" s="3">
        <v>0</v>
      </c>
      <c r="P66" s="3">
        <v>0</v>
      </c>
      <c r="Q66" s="3">
        <v>0</v>
      </c>
      <c r="R66" s="3">
        <v>0</v>
      </c>
    </row>
    <row r="67" spans="1:18" ht="15.75">
      <c r="A67" s="27" t="s">
        <v>32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.75">
      <c r="A68" s="28" t="s">
        <v>33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5">
        <f aca="true" t="shared" si="10" ref="N68:N73">SUM(B68:M68)</f>
        <v>0</v>
      </c>
      <c r="O68" s="3">
        <f aca="true" t="shared" si="11" ref="O68:R69">1.05*N68</f>
        <v>0</v>
      </c>
      <c r="P68" s="3">
        <f t="shared" si="11"/>
        <v>0</v>
      </c>
      <c r="Q68" s="3">
        <f t="shared" si="11"/>
        <v>0</v>
      </c>
      <c r="R68" s="3">
        <f t="shared" si="11"/>
        <v>0</v>
      </c>
    </row>
    <row r="69" spans="1:18" ht="15.75">
      <c r="A69" s="28" t="s">
        <v>34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5">
        <f t="shared" si="10"/>
        <v>0</v>
      </c>
      <c r="O69" s="3">
        <f t="shared" si="11"/>
        <v>0</v>
      </c>
      <c r="P69" s="3">
        <f t="shared" si="11"/>
        <v>0</v>
      </c>
      <c r="Q69" s="3">
        <f t="shared" si="11"/>
        <v>0</v>
      </c>
      <c r="R69" s="3">
        <f t="shared" si="11"/>
        <v>0</v>
      </c>
    </row>
    <row r="70" spans="1:18" ht="15.75">
      <c r="A70" s="28" t="s">
        <v>35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5">
        <f t="shared" si="10"/>
        <v>0</v>
      </c>
      <c r="O70" s="3">
        <v>0</v>
      </c>
      <c r="P70" s="3">
        <v>0</v>
      </c>
      <c r="Q70" s="3">
        <v>0</v>
      </c>
      <c r="R70" s="3">
        <v>0</v>
      </c>
    </row>
    <row r="71" spans="1:18" ht="15.75">
      <c r="A71" s="28" t="s">
        <v>36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5">
        <f t="shared" si="10"/>
        <v>0</v>
      </c>
      <c r="O71" s="3">
        <v>0</v>
      </c>
      <c r="P71" s="3">
        <v>0</v>
      </c>
      <c r="Q71" s="3">
        <v>0</v>
      </c>
      <c r="R71" s="3">
        <v>0</v>
      </c>
    </row>
    <row r="72" spans="1:18" ht="15.75">
      <c r="A72" s="27" t="s">
        <v>67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5">
        <f t="shared" si="10"/>
        <v>0</v>
      </c>
      <c r="O72" s="3">
        <v>0</v>
      </c>
      <c r="P72" s="3">
        <v>0</v>
      </c>
      <c r="Q72" s="3">
        <v>0</v>
      </c>
      <c r="R72" s="3">
        <v>0</v>
      </c>
    </row>
    <row r="73" spans="1:18" ht="15.75">
      <c r="A73" s="27" t="s">
        <v>70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5">
        <f t="shared" si="10"/>
        <v>0</v>
      </c>
      <c r="O73" s="3">
        <v>0</v>
      </c>
      <c r="P73" s="3">
        <v>0</v>
      </c>
      <c r="Q73" s="3">
        <v>0</v>
      </c>
      <c r="R73" s="3">
        <v>0</v>
      </c>
    </row>
    <row r="74" spans="1:18" ht="15.75">
      <c r="A74" s="29" t="s">
        <v>49</v>
      </c>
      <c r="B74" s="4">
        <f>SUM(B22:B73)</f>
        <v>0</v>
      </c>
      <c r="C74" s="4">
        <f aca="true" t="shared" si="12" ref="C74:R74">SUM(C22:C73)</f>
        <v>0</v>
      </c>
      <c r="D74" s="4">
        <f t="shared" si="12"/>
        <v>0</v>
      </c>
      <c r="E74" s="4">
        <f t="shared" si="12"/>
        <v>0</v>
      </c>
      <c r="F74" s="4">
        <f t="shared" si="12"/>
        <v>0</v>
      </c>
      <c r="G74" s="4">
        <f t="shared" si="12"/>
        <v>0</v>
      </c>
      <c r="H74" s="4">
        <f t="shared" si="12"/>
        <v>0</v>
      </c>
      <c r="I74" s="4">
        <f t="shared" si="12"/>
        <v>0</v>
      </c>
      <c r="J74" s="4">
        <f t="shared" si="12"/>
        <v>0</v>
      </c>
      <c r="K74" s="4">
        <f t="shared" si="12"/>
        <v>0</v>
      </c>
      <c r="L74" s="4">
        <f t="shared" si="12"/>
        <v>0</v>
      </c>
      <c r="M74" s="4">
        <f t="shared" si="12"/>
        <v>0</v>
      </c>
      <c r="N74" s="4">
        <f>SUM(N22:N73)</f>
        <v>0</v>
      </c>
      <c r="O74" s="4">
        <f>SUM(O22:O73)</f>
        <v>0</v>
      </c>
      <c r="P74" s="4">
        <f t="shared" si="12"/>
        <v>0</v>
      </c>
      <c r="Q74" s="4">
        <f t="shared" si="12"/>
        <v>0</v>
      </c>
      <c r="R74" s="4">
        <f t="shared" si="12"/>
        <v>0</v>
      </c>
    </row>
    <row r="75" spans="1:18" ht="15.75">
      <c r="A75" s="2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5.75">
      <c r="A76" s="26" t="s">
        <v>89</v>
      </c>
      <c r="B76" s="6">
        <f aca="true" t="shared" si="13" ref="B76:R76">B19-B74</f>
        <v>0</v>
      </c>
      <c r="C76" s="6">
        <f t="shared" si="13"/>
        <v>0</v>
      </c>
      <c r="D76" s="6">
        <f t="shared" si="13"/>
        <v>0</v>
      </c>
      <c r="E76" s="6">
        <f t="shared" si="13"/>
        <v>0</v>
      </c>
      <c r="F76" s="6">
        <f t="shared" si="13"/>
        <v>0</v>
      </c>
      <c r="G76" s="6">
        <f t="shared" si="13"/>
        <v>0</v>
      </c>
      <c r="H76" s="6">
        <f t="shared" si="13"/>
        <v>0</v>
      </c>
      <c r="I76" s="6">
        <f t="shared" si="13"/>
        <v>0</v>
      </c>
      <c r="J76" s="6">
        <f t="shared" si="13"/>
        <v>0</v>
      </c>
      <c r="K76" s="6">
        <f t="shared" si="13"/>
        <v>0</v>
      </c>
      <c r="L76" s="6">
        <f t="shared" si="13"/>
        <v>0</v>
      </c>
      <c r="M76" s="6">
        <f t="shared" si="13"/>
        <v>0</v>
      </c>
      <c r="N76" s="6">
        <f t="shared" si="13"/>
        <v>0</v>
      </c>
      <c r="O76" s="6">
        <f t="shared" si="13"/>
        <v>0</v>
      </c>
      <c r="P76" s="6">
        <f t="shared" si="13"/>
        <v>0</v>
      </c>
      <c r="Q76" s="6">
        <f t="shared" si="13"/>
        <v>0</v>
      </c>
      <c r="R76" s="6">
        <f t="shared" si="13"/>
        <v>0</v>
      </c>
    </row>
    <row r="77" spans="1:18" ht="15.75">
      <c r="A77" s="27" t="s">
        <v>50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</row>
    <row r="78" spans="1:5" ht="15.75">
      <c r="A78" s="27" t="s">
        <v>86</v>
      </c>
      <c r="D78"/>
      <c r="E78"/>
    </row>
    <row r="79" spans="1:18" ht="15.75">
      <c r="A79" s="28" t="s">
        <v>98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5">
        <f>SUM(B79:M79)</f>
        <v>0</v>
      </c>
      <c r="O79" s="3">
        <v>0</v>
      </c>
      <c r="P79" s="3">
        <v>0</v>
      </c>
      <c r="Q79" s="3">
        <v>0</v>
      </c>
      <c r="R79" s="3">
        <v>0</v>
      </c>
    </row>
    <row r="80" spans="1:18" ht="15.75">
      <c r="A80" s="28" t="s">
        <v>99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5">
        <f>SUM(B80:M80)</f>
        <v>0</v>
      </c>
      <c r="O80" s="3">
        <v>0</v>
      </c>
      <c r="P80" s="3">
        <v>0</v>
      </c>
      <c r="Q80" s="3">
        <v>0</v>
      </c>
      <c r="R80" s="3">
        <v>0</v>
      </c>
    </row>
    <row r="81" spans="1:18" ht="15.75">
      <c r="A81" s="26" t="s">
        <v>90</v>
      </c>
      <c r="B81" s="7">
        <f>B76-SUM(B77:B80)</f>
        <v>0</v>
      </c>
      <c r="C81" s="7">
        <f aca="true" t="shared" si="14" ref="C81:R81">C76-SUM(C77:C80)</f>
        <v>0</v>
      </c>
      <c r="D81" s="7">
        <f t="shared" si="14"/>
        <v>0</v>
      </c>
      <c r="E81" s="7">
        <f t="shared" si="14"/>
        <v>0</v>
      </c>
      <c r="F81" s="7">
        <f t="shared" si="14"/>
        <v>0</v>
      </c>
      <c r="G81" s="7">
        <f t="shared" si="14"/>
        <v>0</v>
      </c>
      <c r="H81" s="7">
        <f t="shared" si="14"/>
        <v>0</v>
      </c>
      <c r="I81" s="7">
        <f t="shared" si="14"/>
        <v>0</v>
      </c>
      <c r="J81" s="7">
        <f t="shared" si="14"/>
        <v>0</v>
      </c>
      <c r="K81" s="7">
        <f t="shared" si="14"/>
        <v>0</v>
      </c>
      <c r="L81" s="7">
        <f t="shared" si="14"/>
        <v>0</v>
      </c>
      <c r="M81" s="7">
        <f t="shared" si="14"/>
        <v>0</v>
      </c>
      <c r="N81" s="7">
        <f>N76-SUM(N77:N80)</f>
        <v>0</v>
      </c>
      <c r="O81" s="7">
        <f t="shared" si="14"/>
        <v>0</v>
      </c>
      <c r="P81" s="7">
        <f t="shared" si="14"/>
        <v>0</v>
      </c>
      <c r="Q81" s="7">
        <f t="shared" si="14"/>
        <v>0</v>
      </c>
      <c r="R81" s="7">
        <f t="shared" si="14"/>
        <v>0</v>
      </c>
    </row>
    <row r="82" spans="1:18" ht="15.75">
      <c r="A82" s="27" t="s">
        <v>87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5">
        <f>SUM(B82:M82)</f>
        <v>0</v>
      </c>
      <c r="O82" s="3">
        <v>0</v>
      </c>
      <c r="P82" s="3">
        <v>0</v>
      </c>
      <c r="Q82" s="3">
        <v>0</v>
      </c>
      <c r="R82" s="3">
        <v>0</v>
      </c>
    </row>
    <row r="83" spans="1:18" ht="16.5" thickBot="1">
      <c r="A83" s="26" t="s">
        <v>18</v>
      </c>
      <c r="B83" s="10">
        <f>B81-B82</f>
        <v>0</v>
      </c>
      <c r="C83" s="10">
        <f aca="true" t="shared" si="15" ref="C83:R83">C81-C82</f>
        <v>0</v>
      </c>
      <c r="D83" s="10">
        <f t="shared" si="15"/>
        <v>0</v>
      </c>
      <c r="E83" s="10">
        <f t="shared" si="15"/>
        <v>0</v>
      </c>
      <c r="F83" s="10">
        <f t="shared" si="15"/>
        <v>0</v>
      </c>
      <c r="G83" s="10">
        <f t="shared" si="15"/>
        <v>0</v>
      </c>
      <c r="H83" s="10">
        <f t="shared" si="15"/>
        <v>0</v>
      </c>
      <c r="I83" s="10">
        <f t="shared" si="15"/>
        <v>0</v>
      </c>
      <c r="J83" s="10">
        <f t="shared" si="15"/>
        <v>0</v>
      </c>
      <c r="K83" s="10">
        <f t="shared" si="15"/>
        <v>0</v>
      </c>
      <c r="L83" s="10">
        <f t="shared" si="15"/>
        <v>0</v>
      </c>
      <c r="M83" s="10">
        <f t="shared" si="15"/>
        <v>0</v>
      </c>
      <c r="N83" s="10">
        <f>N81-N82</f>
        <v>0</v>
      </c>
      <c r="O83" s="10">
        <f t="shared" si="15"/>
        <v>0</v>
      </c>
      <c r="P83" s="10">
        <f t="shared" si="15"/>
        <v>0</v>
      </c>
      <c r="Q83" s="10">
        <f t="shared" si="15"/>
        <v>0</v>
      </c>
      <c r="R83" s="10">
        <f t="shared" si="15"/>
        <v>0</v>
      </c>
    </row>
    <row r="84" spans="1:18" ht="16.5" thickTop="1">
      <c r="A84" s="26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ht="15.75">
      <c r="A85" s="26" t="s">
        <v>0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ht="15.75">
      <c r="A86" s="26" t="s">
        <v>108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ht="15.75">
      <c r="A87" s="26" t="s">
        <v>100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5.75">
      <c r="A88" s="26" t="s">
        <v>81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ht="15.75"/>
    <row r="90" spans="1:18" ht="15.75">
      <c r="A90" s="26"/>
      <c r="B90" s="2" t="s">
        <v>1</v>
      </c>
      <c r="C90" s="2" t="s">
        <v>2</v>
      </c>
      <c r="D90" s="2" t="s">
        <v>3</v>
      </c>
      <c r="E90" s="2" t="s">
        <v>4</v>
      </c>
      <c r="F90" s="2" t="s">
        <v>91</v>
      </c>
      <c r="G90" s="2" t="s">
        <v>5</v>
      </c>
      <c r="H90" s="2" t="s">
        <v>92</v>
      </c>
      <c r="I90" s="2" t="s">
        <v>6</v>
      </c>
      <c r="J90" s="2" t="s">
        <v>7</v>
      </c>
      <c r="K90" s="2" t="s">
        <v>8</v>
      </c>
      <c r="L90" s="2" t="s">
        <v>9</v>
      </c>
      <c r="M90" s="2" t="s">
        <v>10</v>
      </c>
      <c r="N90" s="2" t="s">
        <v>94</v>
      </c>
      <c r="O90" s="2" t="s">
        <v>93</v>
      </c>
      <c r="P90" s="2" t="s">
        <v>95</v>
      </c>
      <c r="Q90" s="2" t="s">
        <v>96</v>
      </c>
      <c r="R90" s="2" t="s">
        <v>97</v>
      </c>
    </row>
    <row r="91" spans="1:18" ht="15.75">
      <c r="A91" s="26" t="s">
        <v>115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3">
        <f>N80</f>
        <v>0</v>
      </c>
      <c r="O91" s="19">
        <v>0</v>
      </c>
      <c r="P91" s="19">
        <v>0</v>
      </c>
      <c r="Q91" s="19">
        <v>0</v>
      </c>
      <c r="R91" s="19">
        <v>0</v>
      </c>
    </row>
    <row r="92" spans="1:18" ht="15.75">
      <c r="A92" s="2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>
      <c r="A93" s="26" t="s">
        <v>17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s="1" customFormat="1" ht="15.75">
      <c r="A94" s="27" t="s">
        <v>18</v>
      </c>
      <c r="B94" s="13">
        <f>B83</f>
        <v>0</v>
      </c>
      <c r="C94" s="13">
        <f aca="true" t="shared" si="16" ref="C94:R94">C83</f>
        <v>0</v>
      </c>
      <c r="D94" s="13">
        <f t="shared" si="16"/>
        <v>0</v>
      </c>
      <c r="E94" s="13">
        <f t="shared" si="16"/>
        <v>0</v>
      </c>
      <c r="F94" s="13">
        <f t="shared" si="16"/>
        <v>0</v>
      </c>
      <c r="G94" s="13">
        <f t="shared" si="16"/>
        <v>0</v>
      </c>
      <c r="H94" s="13">
        <f t="shared" si="16"/>
        <v>0</v>
      </c>
      <c r="I94" s="13">
        <f t="shared" si="16"/>
        <v>0</v>
      </c>
      <c r="J94" s="13">
        <f t="shared" si="16"/>
        <v>0</v>
      </c>
      <c r="K94" s="13">
        <f t="shared" si="16"/>
        <v>0</v>
      </c>
      <c r="L94" s="13">
        <f t="shared" si="16"/>
        <v>0</v>
      </c>
      <c r="M94" s="13">
        <v>0</v>
      </c>
      <c r="N94" s="13">
        <f>SUM(B94:M94)</f>
        <v>0</v>
      </c>
      <c r="O94" s="13">
        <f t="shared" si="16"/>
        <v>0</v>
      </c>
      <c r="P94" s="13">
        <f t="shared" si="16"/>
        <v>0</v>
      </c>
      <c r="Q94" s="13">
        <f t="shared" si="16"/>
        <v>0</v>
      </c>
      <c r="R94" s="13">
        <f t="shared" si="16"/>
        <v>0</v>
      </c>
    </row>
    <row r="95" spans="1:18" ht="32.25" customHeight="1">
      <c r="A95" s="30" t="s">
        <v>19</v>
      </c>
      <c r="B95" s="15"/>
      <c r="C95" s="15"/>
      <c r="D95" s="15"/>
      <c r="E95" s="15"/>
      <c r="F95" s="15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ht="15.75">
      <c r="A96" s="31" t="s">
        <v>20</v>
      </c>
      <c r="B96" s="16">
        <f>SUM(B79:B80)</f>
        <v>0</v>
      </c>
      <c r="C96" s="16">
        <f aca="true" t="shared" si="17" ref="C96:R96">SUM(C79:C80)</f>
        <v>0</v>
      </c>
      <c r="D96" s="16">
        <f t="shared" si="17"/>
        <v>0</v>
      </c>
      <c r="E96" s="16">
        <f t="shared" si="17"/>
        <v>0</v>
      </c>
      <c r="F96" s="16">
        <f t="shared" si="17"/>
        <v>0</v>
      </c>
      <c r="G96" s="16">
        <f t="shared" si="17"/>
        <v>0</v>
      </c>
      <c r="H96" s="16">
        <f t="shared" si="17"/>
        <v>0</v>
      </c>
      <c r="I96" s="16">
        <f t="shared" si="17"/>
        <v>0</v>
      </c>
      <c r="J96" s="16">
        <f t="shared" si="17"/>
        <v>0</v>
      </c>
      <c r="K96" s="16">
        <f t="shared" si="17"/>
        <v>0</v>
      </c>
      <c r="L96" s="16">
        <f t="shared" si="17"/>
        <v>0</v>
      </c>
      <c r="M96" s="16">
        <f t="shared" si="17"/>
        <v>0</v>
      </c>
      <c r="N96" s="16">
        <f t="shared" si="17"/>
        <v>0</v>
      </c>
      <c r="O96" s="16">
        <f t="shared" si="17"/>
        <v>0</v>
      </c>
      <c r="P96" s="16">
        <f t="shared" si="17"/>
        <v>0</v>
      </c>
      <c r="Q96" s="16">
        <f t="shared" si="17"/>
        <v>0</v>
      </c>
      <c r="R96" s="16">
        <f t="shared" si="17"/>
        <v>0</v>
      </c>
    </row>
    <row r="97" spans="1:18" ht="15.75">
      <c r="A97" s="31" t="s">
        <v>21</v>
      </c>
      <c r="B97" s="16">
        <f>(1.33*B16)*-1</f>
        <v>0</v>
      </c>
      <c r="C97" s="16">
        <f aca="true" t="shared" si="18" ref="C97:M97">((1.33*C16)-B97)*-1</f>
        <v>0</v>
      </c>
      <c r="D97" s="16">
        <f t="shared" si="18"/>
        <v>0</v>
      </c>
      <c r="E97" s="16">
        <f t="shared" si="18"/>
        <v>0</v>
      </c>
      <c r="F97" s="16">
        <f t="shared" si="18"/>
        <v>0</v>
      </c>
      <c r="G97" s="16">
        <f t="shared" si="18"/>
        <v>0</v>
      </c>
      <c r="H97" s="16">
        <f t="shared" si="18"/>
        <v>0</v>
      </c>
      <c r="I97" s="16">
        <f t="shared" si="18"/>
        <v>0</v>
      </c>
      <c r="J97" s="16">
        <f t="shared" si="18"/>
        <v>0</v>
      </c>
      <c r="K97" s="16">
        <f t="shared" si="18"/>
        <v>0</v>
      </c>
      <c r="L97" s="16">
        <f t="shared" si="18"/>
        <v>0</v>
      </c>
      <c r="M97" s="16">
        <f t="shared" si="18"/>
        <v>0</v>
      </c>
      <c r="N97" s="14">
        <f aca="true" t="shared" si="19" ref="N97:N103">SUM(B97:M97)</f>
        <v>0</v>
      </c>
      <c r="O97" s="16">
        <f>((1.33*O16)-N97)*-1</f>
        <v>0</v>
      </c>
      <c r="P97" s="16">
        <f>((1.33*P16)-O97)*-1</f>
        <v>0</v>
      </c>
      <c r="Q97" s="16">
        <f>((1.33*Q16)-P97)*-1</f>
        <v>0</v>
      </c>
      <c r="R97" s="16">
        <f>((1.33*R16)-Q97)*-1</f>
        <v>0</v>
      </c>
    </row>
    <row r="98" spans="1:18" ht="15.75">
      <c r="A98" s="31" t="s">
        <v>22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4">
        <v>0</v>
      </c>
      <c r="N98" s="14">
        <f t="shared" si="19"/>
        <v>0</v>
      </c>
      <c r="O98" s="16">
        <v>0</v>
      </c>
      <c r="P98" s="16">
        <v>0</v>
      </c>
      <c r="Q98" s="16">
        <v>0</v>
      </c>
      <c r="R98" s="16">
        <v>0</v>
      </c>
    </row>
    <row r="99" spans="1:18" ht="15.75">
      <c r="A99" s="31" t="s">
        <v>23</v>
      </c>
      <c r="B99" s="16">
        <f>(0.03*B18)*-1</f>
        <v>0</v>
      </c>
      <c r="C99" s="16">
        <f aca="true" t="shared" si="20" ref="C99:M99">((0.03*C18)-B99)*-1</f>
        <v>0</v>
      </c>
      <c r="D99" s="16">
        <f t="shared" si="20"/>
        <v>0</v>
      </c>
      <c r="E99" s="16">
        <f t="shared" si="20"/>
        <v>0</v>
      </c>
      <c r="F99" s="16">
        <f t="shared" si="20"/>
        <v>0</v>
      </c>
      <c r="G99" s="16">
        <f t="shared" si="20"/>
        <v>0</v>
      </c>
      <c r="H99" s="16">
        <f t="shared" si="20"/>
        <v>0</v>
      </c>
      <c r="I99" s="16">
        <f t="shared" si="20"/>
        <v>0</v>
      </c>
      <c r="J99" s="16">
        <f t="shared" si="20"/>
        <v>0</v>
      </c>
      <c r="K99" s="16">
        <f t="shared" si="20"/>
        <v>0</v>
      </c>
      <c r="L99" s="16">
        <f t="shared" si="20"/>
        <v>0</v>
      </c>
      <c r="M99" s="16">
        <f t="shared" si="20"/>
        <v>0</v>
      </c>
      <c r="N99" s="14">
        <f t="shared" si="19"/>
        <v>0</v>
      </c>
      <c r="O99" s="16">
        <f>((0.03*O18)-N99)*-1</f>
        <v>0</v>
      </c>
      <c r="P99" s="16">
        <f>((0.03*P18)-O99)*-1</f>
        <v>0</v>
      </c>
      <c r="Q99" s="16">
        <f>((0.03*Q18)-P99)*-1</f>
        <v>0</v>
      </c>
      <c r="R99" s="16">
        <f>((0.03*R18)-Q99)*-1</f>
        <v>0</v>
      </c>
    </row>
    <row r="100" spans="1:18" ht="15.75">
      <c r="A100" s="31" t="s">
        <v>24</v>
      </c>
      <c r="B100" s="16">
        <f>3*(SUM(B51:B52))</f>
        <v>0</v>
      </c>
      <c r="C100" s="16">
        <f aca="true" t="shared" si="21" ref="C100:M100">(3*(SUM(C51:C52))-B100)*-1</f>
        <v>0</v>
      </c>
      <c r="D100" s="16">
        <f t="shared" si="21"/>
        <v>0</v>
      </c>
      <c r="E100" s="16">
        <f t="shared" si="21"/>
        <v>0</v>
      </c>
      <c r="F100" s="16">
        <f t="shared" si="21"/>
        <v>0</v>
      </c>
      <c r="G100" s="16">
        <f t="shared" si="21"/>
        <v>0</v>
      </c>
      <c r="H100" s="16">
        <f t="shared" si="21"/>
        <v>0</v>
      </c>
      <c r="I100" s="16">
        <f t="shared" si="21"/>
        <v>0</v>
      </c>
      <c r="J100" s="16">
        <f t="shared" si="21"/>
        <v>0</v>
      </c>
      <c r="K100" s="16">
        <f t="shared" si="21"/>
        <v>0</v>
      </c>
      <c r="L100" s="16">
        <f t="shared" si="21"/>
        <v>0</v>
      </c>
      <c r="M100" s="16">
        <f t="shared" si="21"/>
        <v>0</v>
      </c>
      <c r="N100" s="14">
        <f t="shared" si="19"/>
        <v>0</v>
      </c>
      <c r="O100" s="16">
        <f>(3*(SUM(O51:O52))-N100)*-1</f>
        <v>0</v>
      </c>
      <c r="P100" s="16">
        <f>(3*(SUM(P51:P52))-O100)*-1</f>
        <v>0</v>
      </c>
      <c r="Q100" s="16">
        <f>(3*(SUM(Q51:Q52))-P100)*-1</f>
        <v>0</v>
      </c>
      <c r="R100" s="16">
        <f>(3*(SUM(R51:R52))-Q100)*-1</f>
        <v>0</v>
      </c>
    </row>
    <row r="101" spans="1:18" ht="15.75">
      <c r="A101" s="31" t="s">
        <v>25</v>
      </c>
      <c r="B101" s="16">
        <f>(0.35*B16)</f>
        <v>0</v>
      </c>
      <c r="C101" s="16">
        <f aca="true" t="shared" si="22" ref="C101:M101">((1.33*C16)-B101)</f>
        <v>0</v>
      </c>
      <c r="D101" s="16">
        <f t="shared" si="22"/>
        <v>0</v>
      </c>
      <c r="E101" s="16">
        <f t="shared" si="22"/>
        <v>0</v>
      </c>
      <c r="F101" s="16">
        <f t="shared" si="22"/>
        <v>0</v>
      </c>
      <c r="G101" s="16">
        <f t="shared" si="22"/>
        <v>0</v>
      </c>
      <c r="H101" s="16">
        <f t="shared" si="22"/>
        <v>0</v>
      </c>
      <c r="I101" s="16">
        <f t="shared" si="22"/>
        <v>0</v>
      </c>
      <c r="J101" s="16">
        <f t="shared" si="22"/>
        <v>0</v>
      </c>
      <c r="K101" s="16">
        <f t="shared" si="22"/>
        <v>0</v>
      </c>
      <c r="L101" s="16">
        <f t="shared" si="22"/>
        <v>0</v>
      </c>
      <c r="M101" s="16">
        <f t="shared" si="22"/>
        <v>0</v>
      </c>
      <c r="N101" s="14">
        <f t="shared" si="19"/>
        <v>0</v>
      </c>
      <c r="O101" s="16">
        <f>((1.33*O16)-N101)</f>
        <v>0</v>
      </c>
      <c r="P101" s="16">
        <f>((1.33*P16)-O101)</f>
        <v>0</v>
      </c>
      <c r="Q101" s="16">
        <f>((1.33*Q16)-P101)</f>
        <v>0</v>
      </c>
      <c r="R101" s="16">
        <f>((1.33*R16)-Q101)</f>
        <v>0</v>
      </c>
    </row>
    <row r="102" spans="1:18" ht="15.75">
      <c r="A102" s="31" t="s">
        <v>26</v>
      </c>
      <c r="B102" s="16">
        <f>0.32*B16</f>
        <v>0</v>
      </c>
      <c r="C102" s="16">
        <f aca="true" t="shared" si="23" ref="C102:M102">(0.32*C16)-B102</f>
        <v>0</v>
      </c>
      <c r="D102" s="16">
        <f t="shared" si="23"/>
        <v>0</v>
      </c>
      <c r="E102" s="16">
        <f t="shared" si="23"/>
        <v>0</v>
      </c>
      <c r="F102" s="16">
        <f t="shared" si="23"/>
        <v>0</v>
      </c>
      <c r="G102" s="16">
        <f t="shared" si="23"/>
        <v>0</v>
      </c>
      <c r="H102" s="16">
        <f t="shared" si="23"/>
        <v>0</v>
      </c>
      <c r="I102" s="16">
        <f t="shared" si="23"/>
        <v>0</v>
      </c>
      <c r="J102" s="16">
        <f t="shared" si="23"/>
        <v>0</v>
      </c>
      <c r="K102" s="16">
        <f t="shared" si="23"/>
        <v>0</v>
      </c>
      <c r="L102" s="16">
        <f t="shared" si="23"/>
        <v>0</v>
      </c>
      <c r="M102" s="16">
        <f t="shared" si="23"/>
        <v>0</v>
      </c>
      <c r="N102" s="14">
        <f t="shared" si="19"/>
        <v>0</v>
      </c>
      <c r="O102" s="16">
        <f>(0.32*O16)-N102</f>
        <v>0</v>
      </c>
      <c r="P102" s="16">
        <f>(0.32*P16)-O102</f>
        <v>0</v>
      </c>
      <c r="Q102" s="16">
        <f>(0.32*Q16)-P102</f>
        <v>0</v>
      </c>
      <c r="R102" s="16">
        <f>(0.32*R16)-Q102</f>
        <v>0</v>
      </c>
    </row>
    <row r="103" spans="1:18" ht="15.75">
      <c r="A103" s="31" t="s">
        <v>27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4">
        <v>0</v>
      </c>
      <c r="N103" s="14">
        <f t="shared" si="19"/>
        <v>0</v>
      </c>
      <c r="O103" s="16">
        <v>0</v>
      </c>
      <c r="P103" s="16">
        <v>0</v>
      </c>
      <c r="Q103" s="16">
        <v>0</v>
      </c>
      <c r="R103" s="16">
        <v>0</v>
      </c>
    </row>
    <row r="104" spans="1:18" ht="15.75">
      <c r="A104" s="26" t="s">
        <v>109</v>
      </c>
      <c r="B104" s="17">
        <f aca="true" t="shared" si="24" ref="B104:R104">B94+SUM(B96:B103)</f>
        <v>0</v>
      </c>
      <c r="C104" s="17">
        <f t="shared" si="24"/>
        <v>0</v>
      </c>
      <c r="D104" s="17">
        <f t="shared" si="24"/>
        <v>0</v>
      </c>
      <c r="E104" s="17">
        <f t="shared" si="24"/>
        <v>0</v>
      </c>
      <c r="F104" s="17">
        <f t="shared" si="24"/>
        <v>0</v>
      </c>
      <c r="G104" s="17">
        <f t="shared" si="24"/>
        <v>0</v>
      </c>
      <c r="H104" s="17">
        <f t="shared" si="24"/>
        <v>0</v>
      </c>
      <c r="I104" s="17">
        <f t="shared" si="24"/>
        <v>0</v>
      </c>
      <c r="J104" s="17">
        <f t="shared" si="24"/>
        <v>0</v>
      </c>
      <c r="K104" s="17">
        <f t="shared" si="24"/>
        <v>0</v>
      </c>
      <c r="L104" s="17">
        <f t="shared" si="24"/>
        <v>0</v>
      </c>
      <c r="M104" s="17">
        <f t="shared" si="24"/>
        <v>0</v>
      </c>
      <c r="N104" s="17">
        <f t="shared" si="24"/>
        <v>0</v>
      </c>
      <c r="O104" s="17">
        <f t="shared" si="24"/>
        <v>0</v>
      </c>
      <c r="P104" s="17">
        <f t="shared" si="24"/>
        <v>0</v>
      </c>
      <c r="Q104" s="17">
        <f t="shared" si="24"/>
        <v>0</v>
      </c>
      <c r="R104" s="17">
        <f t="shared" si="24"/>
        <v>0</v>
      </c>
    </row>
    <row r="105" spans="1:18" ht="15.75">
      <c r="A105" s="2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ht="15.75">
      <c r="A106" s="26" t="s">
        <v>76</v>
      </c>
    </row>
    <row r="107" spans="1:18" ht="15.75">
      <c r="A107" s="32" t="s">
        <v>77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8">
        <v>0</v>
      </c>
      <c r="N107" s="14">
        <f>SUM(B107:M107)</f>
        <v>0</v>
      </c>
      <c r="O107" s="16">
        <v>0</v>
      </c>
      <c r="P107" s="16">
        <v>0</v>
      </c>
      <c r="Q107" s="16">
        <v>0</v>
      </c>
      <c r="R107" s="16">
        <v>0</v>
      </c>
    </row>
    <row r="108" spans="1:18" ht="15.75">
      <c r="A108" s="32" t="s">
        <v>110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8">
        <v>0</v>
      </c>
      <c r="N108" s="14">
        <f>SUM(B108:M108)</f>
        <v>0</v>
      </c>
      <c r="O108" s="16">
        <v>0</v>
      </c>
      <c r="P108" s="16">
        <v>0</v>
      </c>
      <c r="Q108" s="16">
        <v>0</v>
      </c>
      <c r="R108" s="16">
        <v>0</v>
      </c>
    </row>
    <row r="109" spans="1:18" ht="15.75">
      <c r="A109" s="32" t="s">
        <v>111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8">
        <v>0</v>
      </c>
      <c r="N109" s="14">
        <f>SUM(B109:M109)</f>
        <v>0</v>
      </c>
      <c r="O109" s="16">
        <v>0</v>
      </c>
      <c r="P109" s="16">
        <v>0</v>
      </c>
      <c r="Q109" s="16">
        <v>0</v>
      </c>
      <c r="R109" s="16">
        <v>0</v>
      </c>
    </row>
    <row r="110" spans="1:18" ht="15.75">
      <c r="A110" s="29" t="s">
        <v>113</v>
      </c>
      <c r="B110" s="20">
        <f aca="true" t="shared" si="25" ref="B110:L110">SUM(B106:B109)</f>
        <v>0</v>
      </c>
      <c r="C110" s="20">
        <f t="shared" si="25"/>
        <v>0</v>
      </c>
      <c r="D110" s="20">
        <f t="shared" si="25"/>
        <v>0</v>
      </c>
      <c r="E110" s="20">
        <f t="shared" si="25"/>
        <v>0</v>
      </c>
      <c r="F110" s="20">
        <f t="shared" si="25"/>
        <v>0</v>
      </c>
      <c r="G110" s="20">
        <f t="shared" si="25"/>
        <v>0</v>
      </c>
      <c r="H110" s="20">
        <f t="shared" si="25"/>
        <v>0</v>
      </c>
      <c r="I110" s="20">
        <f t="shared" si="25"/>
        <v>0</v>
      </c>
      <c r="J110" s="20">
        <f t="shared" si="25"/>
        <v>0</v>
      </c>
      <c r="K110" s="20">
        <f t="shared" si="25"/>
        <v>0</v>
      </c>
      <c r="L110" s="20">
        <f t="shared" si="25"/>
        <v>0</v>
      </c>
      <c r="M110" s="21">
        <f>SUM(B110:L110)</f>
        <v>0</v>
      </c>
      <c r="N110" s="20">
        <f>SUM(N106:N109)</f>
        <v>0</v>
      </c>
      <c r="O110" s="20">
        <f>SUM(O106:O109)</f>
        <v>0</v>
      </c>
      <c r="P110" s="20">
        <f>SUM(P106:P109)</f>
        <v>0</v>
      </c>
      <c r="Q110" s="20">
        <f>SUM(Q106:Q109)</f>
        <v>0</v>
      </c>
      <c r="R110" s="20">
        <f>SUM(R106:R109)</f>
        <v>0</v>
      </c>
    </row>
    <row r="111" ht="15.75">
      <c r="A111" s="33"/>
    </row>
    <row r="112" ht="15.75">
      <c r="A112" s="26" t="s">
        <v>112</v>
      </c>
    </row>
    <row r="113" spans="1:18" ht="15.75">
      <c r="A113" s="32" t="s">
        <v>114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4">
        <f>SUM(B113:M113)</f>
        <v>0</v>
      </c>
      <c r="O113" s="16">
        <v>0</v>
      </c>
      <c r="P113" s="16">
        <v>0</v>
      </c>
      <c r="Q113" s="16">
        <v>0</v>
      </c>
      <c r="R113" s="16">
        <v>0</v>
      </c>
    </row>
    <row r="114" spans="1:18" ht="15.75">
      <c r="A114" s="32" t="s">
        <v>28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4">
        <f>SUM(B114:M114)</f>
        <v>0</v>
      </c>
      <c r="O114" s="16">
        <v>0</v>
      </c>
      <c r="P114" s="16">
        <v>0</v>
      </c>
      <c r="Q114" s="16">
        <v>0</v>
      </c>
      <c r="R114" s="16">
        <v>0</v>
      </c>
    </row>
    <row r="115" spans="1:18" ht="15.75">
      <c r="A115" s="31" t="s">
        <v>116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4">
        <f>SUM(B115:M115)</f>
        <v>0</v>
      </c>
      <c r="O115" s="16">
        <v>0</v>
      </c>
      <c r="P115" s="16">
        <v>0</v>
      </c>
      <c r="Q115" s="16">
        <v>0</v>
      </c>
      <c r="R115" s="16">
        <v>0</v>
      </c>
    </row>
    <row r="116" spans="1:18" s="1" customFormat="1" ht="15.75">
      <c r="A116" s="29" t="s">
        <v>29</v>
      </c>
      <c r="B116" s="20">
        <f>B113+B114-B115</f>
        <v>0</v>
      </c>
      <c r="C116" s="20">
        <f aca="true" t="shared" si="26" ref="C116:R116">C113+C114-C115</f>
        <v>0</v>
      </c>
      <c r="D116" s="20">
        <f t="shared" si="26"/>
        <v>0</v>
      </c>
      <c r="E116" s="20">
        <f t="shared" si="26"/>
        <v>0</v>
      </c>
      <c r="F116" s="20">
        <f t="shared" si="26"/>
        <v>0</v>
      </c>
      <c r="G116" s="20">
        <f t="shared" si="26"/>
        <v>0</v>
      </c>
      <c r="H116" s="20">
        <f t="shared" si="26"/>
        <v>0</v>
      </c>
      <c r="I116" s="20">
        <f t="shared" si="26"/>
        <v>0</v>
      </c>
      <c r="J116" s="20">
        <f t="shared" si="26"/>
        <v>0</v>
      </c>
      <c r="K116" s="20">
        <f t="shared" si="26"/>
        <v>0</v>
      </c>
      <c r="L116" s="20">
        <f t="shared" si="26"/>
        <v>0</v>
      </c>
      <c r="M116" s="20">
        <f t="shared" si="26"/>
        <v>0</v>
      </c>
      <c r="N116" s="20">
        <f>N113+N114-N115</f>
        <v>0</v>
      </c>
      <c r="O116" s="20">
        <f t="shared" si="26"/>
        <v>0</v>
      </c>
      <c r="P116" s="20">
        <f t="shared" si="26"/>
        <v>0</v>
      </c>
      <c r="Q116" s="20">
        <f t="shared" si="26"/>
        <v>0</v>
      </c>
      <c r="R116" s="20">
        <f t="shared" si="26"/>
        <v>0</v>
      </c>
    </row>
    <row r="117" ht="15.75">
      <c r="A117" s="33"/>
    </row>
    <row r="118" spans="1:18" s="1" customFormat="1" ht="15.75">
      <c r="A118" s="29" t="s">
        <v>78</v>
      </c>
      <c r="B118" s="23">
        <f>B104+B110+B116</f>
        <v>0</v>
      </c>
      <c r="C118" s="23">
        <f aca="true" t="shared" si="27" ref="C118:R118">C104+C110+C116</f>
        <v>0</v>
      </c>
      <c r="D118" s="23">
        <f t="shared" si="27"/>
        <v>0</v>
      </c>
      <c r="E118" s="23">
        <f t="shared" si="27"/>
        <v>0</v>
      </c>
      <c r="F118" s="23">
        <f t="shared" si="27"/>
        <v>0</v>
      </c>
      <c r="G118" s="23">
        <f t="shared" si="27"/>
        <v>0</v>
      </c>
      <c r="H118" s="23">
        <f t="shared" si="27"/>
        <v>0</v>
      </c>
      <c r="I118" s="23">
        <f t="shared" si="27"/>
        <v>0</v>
      </c>
      <c r="J118" s="23">
        <f t="shared" si="27"/>
        <v>0</v>
      </c>
      <c r="K118" s="23">
        <f t="shared" si="27"/>
        <v>0</v>
      </c>
      <c r="L118" s="23">
        <f t="shared" si="27"/>
        <v>0</v>
      </c>
      <c r="M118" s="23">
        <f t="shared" si="27"/>
        <v>0</v>
      </c>
      <c r="N118" s="23">
        <f t="shared" si="27"/>
        <v>0</v>
      </c>
      <c r="O118" s="23">
        <f t="shared" si="27"/>
        <v>0</v>
      </c>
      <c r="P118" s="23">
        <f t="shared" si="27"/>
        <v>0</v>
      </c>
      <c r="Q118" s="23">
        <f t="shared" si="27"/>
        <v>0</v>
      </c>
      <c r="R118" s="23">
        <f t="shared" si="27"/>
        <v>0</v>
      </c>
    </row>
    <row r="119" spans="1:18" ht="15.75">
      <c r="A119" s="32" t="s">
        <v>117</v>
      </c>
      <c r="B119" s="22">
        <v>0</v>
      </c>
      <c r="C119" s="22">
        <v>0</v>
      </c>
      <c r="D119" s="4">
        <v>0</v>
      </c>
      <c r="E119" s="4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</row>
    <row r="120" spans="1:18" s="1" customFormat="1" ht="15.75">
      <c r="A120" s="26" t="s">
        <v>55</v>
      </c>
      <c r="B120" s="23">
        <f>B118-B119</f>
        <v>0</v>
      </c>
      <c r="C120" s="23">
        <f aca="true" t="shared" si="28" ref="C120:R120">C118-C119</f>
        <v>0</v>
      </c>
      <c r="D120" s="23">
        <f t="shared" si="28"/>
        <v>0</v>
      </c>
      <c r="E120" s="23">
        <f t="shared" si="28"/>
        <v>0</v>
      </c>
      <c r="F120" s="23">
        <f t="shared" si="28"/>
        <v>0</v>
      </c>
      <c r="G120" s="23">
        <f t="shared" si="28"/>
        <v>0</v>
      </c>
      <c r="H120" s="23">
        <f t="shared" si="28"/>
        <v>0</v>
      </c>
      <c r="I120" s="23">
        <f t="shared" si="28"/>
        <v>0</v>
      </c>
      <c r="J120" s="23">
        <f t="shared" si="28"/>
        <v>0</v>
      </c>
      <c r="K120" s="23">
        <f t="shared" si="28"/>
        <v>0</v>
      </c>
      <c r="L120" s="23">
        <f t="shared" si="28"/>
        <v>0</v>
      </c>
      <c r="M120" s="23">
        <f t="shared" si="28"/>
        <v>0</v>
      </c>
      <c r="N120" s="13">
        <f>SUM(B120:M120)</f>
        <v>0</v>
      </c>
      <c r="O120" s="23">
        <f t="shared" si="28"/>
        <v>0</v>
      </c>
      <c r="P120" s="23">
        <f t="shared" si="28"/>
        <v>0</v>
      </c>
      <c r="Q120" s="23">
        <f t="shared" si="28"/>
        <v>0</v>
      </c>
      <c r="R120" s="23">
        <f t="shared" si="28"/>
        <v>0</v>
      </c>
    </row>
    <row r="121" spans="1:18" s="1" customFormat="1" ht="16.5" thickBot="1">
      <c r="A121" s="26" t="s">
        <v>56</v>
      </c>
      <c r="B121" s="24">
        <f aca="true" t="shared" si="29" ref="B121:R121">B120+B91</f>
        <v>0</v>
      </c>
      <c r="C121" s="24">
        <f t="shared" si="29"/>
        <v>0</v>
      </c>
      <c r="D121" s="24">
        <f t="shared" si="29"/>
        <v>0</v>
      </c>
      <c r="E121" s="24">
        <f t="shared" si="29"/>
        <v>0</v>
      </c>
      <c r="F121" s="24">
        <f t="shared" si="29"/>
        <v>0</v>
      </c>
      <c r="G121" s="24">
        <f t="shared" si="29"/>
        <v>0</v>
      </c>
      <c r="H121" s="24">
        <f t="shared" si="29"/>
        <v>0</v>
      </c>
      <c r="I121" s="24">
        <f t="shared" si="29"/>
        <v>0</v>
      </c>
      <c r="J121" s="24">
        <f t="shared" si="29"/>
        <v>0</v>
      </c>
      <c r="K121" s="24">
        <f t="shared" si="29"/>
        <v>0</v>
      </c>
      <c r="L121" s="24">
        <f t="shared" si="29"/>
        <v>0</v>
      </c>
      <c r="M121" s="24">
        <f t="shared" si="29"/>
        <v>0</v>
      </c>
      <c r="N121" s="24">
        <f t="shared" si="29"/>
        <v>0</v>
      </c>
      <c r="O121" s="24">
        <f t="shared" si="29"/>
        <v>0</v>
      </c>
      <c r="P121" s="24">
        <f t="shared" si="29"/>
        <v>0</v>
      </c>
      <c r="Q121" s="24">
        <f t="shared" si="29"/>
        <v>0</v>
      </c>
      <c r="R121" s="24">
        <f t="shared" si="29"/>
        <v>0</v>
      </c>
    </row>
    <row r="122" ht="16.5" thickTop="1"/>
  </sheetData>
  <sheetProtection/>
  <printOptions/>
  <pageMargins left="0.7" right="0.7" top="0.75" bottom="0.75" header="0.3" footer="0.3"/>
  <pageSetup fitToHeight="0" fitToWidth="1" horizontalDpi="600" verticalDpi="600" orientation="landscape" scale="62" r:id="rId3"/>
  <rowBreaks count="1" manualBreakCount="1">
    <brk id="8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Ayers</dc:creator>
  <cp:keywords/>
  <dc:description/>
  <cp:lastModifiedBy>Concentra User</cp:lastModifiedBy>
  <cp:lastPrinted>2008-03-19T21:17:06Z</cp:lastPrinted>
  <dcterms:created xsi:type="dcterms:W3CDTF">2007-12-22T01:01:07Z</dcterms:created>
  <dcterms:modified xsi:type="dcterms:W3CDTF">2008-03-19T21:18:19Z</dcterms:modified>
  <cp:category/>
  <cp:version/>
  <cp:contentType/>
  <cp:contentStatus/>
</cp:coreProperties>
</file>